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orberto/Dropbox/Gestion/Master GSTICS/Máster/TFM/Documentos y plantillas/2018-2019/"/>
    </mc:Choice>
  </mc:AlternateContent>
  <xr:revisionPtr revIDLastSave="0" documentId="13_ncr:1_{2BA1E466-4304-694C-A9B7-0B75EB3D2E57}" xr6:coauthVersionLast="45" xr6:coauthVersionMax="45" xr10:uidLastSave="{00000000-0000-0000-0000-000000000000}"/>
  <bookViews>
    <workbookView xWindow="0" yWindow="460" windowWidth="28800" windowHeight="16520" activeTab="4" xr2:uid="{00000000-000D-0000-FFFF-FFFF00000000}"/>
  </bookViews>
  <sheets>
    <sheet name="Informe Director" sheetId="7" r:id="rId1"/>
    <sheet name="Presidente" sheetId="1" r:id="rId2"/>
    <sheet name="Secretario" sheetId="4" r:id="rId3"/>
    <sheet name="Vocal" sheetId="5" r:id="rId4"/>
    <sheet name="Resumen y nota final" sheetId="6" r:id="rId5"/>
    <sheet name="Datos" sheetId="3" state="hidden" r:id="rId6"/>
  </sheets>
  <definedNames>
    <definedName name="_xlnm.Print_Titles" localSheetId="0">'Informe Director'!$1:$2</definedName>
    <definedName name="_xlnm.Print_Titles" localSheetId="1">Presidente!$1:$2</definedName>
    <definedName name="_xlnm.Print_Titles" localSheetId="4">'Resumen y nota final'!$5:$6</definedName>
    <definedName name="_xlnm.Print_Titles" localSheetId="2">Secretario!$1:$2</definedName>
    <definedName name="_xlnm.Print_Titles" localSheetId="3">Vocal!$1:$2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7" l="1"/>
  <c r="J9" i="7"/>
  <c r="J10" i="7"/>
  <c r="J11" i="7"/>
  <c r="J12" i="7"/>
  <c r="J13" i="7"/>
  <c r="J16" i="1"/>
  <c r="C2" i="5" l="1"/>
  <c r="F1" i="5"/>
  <c r="B1" i="5"/>
  <c r="C2" i="4"/>
  <c r="F1" i="4"/>
  <c r="B1" i="4"/>
  <c r="C2" i="1"/>
  <c r="F1" i="1"/>
  <c r="B1" i="1"/>
  <c r="C6" i="6"/>
  <c r="F5" i="6"/>
  <c r="B5" i="6"/>
  <c r="J14" i="7" l="1"/>
  <c r="F14" i="6" s="1"/>
  <c r="J33" i="5"/>
  <c r="J32" i="5"/>
  <c r="J31" i="5"/>
  <c r="J30" i="5"/>
  <c r="J28" i="5"/>
  <c r="J27" i="5"/>
  <c r="J19" i="5"/>
  <c r="J18" i="5"/>
  <c r="J17" i="5"/>
  <c r="J16" i="5"/>
  <c r="J13" i="5"/>
  <c r="J12" i="5"/>
  <c r="J11" i="5"/>
  <c r="J10" i="5"/>
  <c r="J9" i="5"/>
  <c r="J8" i="5"/>
  <c r="J33" i="4"/>
  <c r="J32" i="4"/>
  <c r="J31" i="4"/>
  <c r="J30" i="4"/>
  <c r="J28" i="4"/>
  <c r="J27" i="4"/>
  <c r="J19" i="4"/>
  <c r="J18" i="4"/>
  <c r="J17" i="4"/>
  <c r="J16" i="4"/>
  <c r="J13" i="4"/>
  <c r="J12" i="4"/>
  <c r="J11" i="4"/>
  <c r="J10" i="4"/>
  <c r="J9" i="4"/>
  <c r="J8" i="4"/>
  <c r="J33" i="1"/>
  <c r="J32" i="1"/>
  <c r="J31" i="1"/>
  <c r="J30" i="1"/>
  <c r="J28" i="1"/>
  <c r="J27" i="1"/>
  <c r="J17" i="1"/>
  <c r="J18" i="1"/>
  <c r="J19" i="1"/>
  <c r="J9" i="1"/>
  <c r="J10" i="1"/>
  <c r="J11" i="1"/>
  <c r="J12" i="1"/>
  <c r="J13" i="1"/>
  <c r="J8" i="1"/>
  <c r="J29" i="5" l="1"/>
  <c r="J34" i="5"/>
  <c r="J29" i="4"/>
  <c r="J34" i="4"/>
  <c r="J21" i="4"/>
  <c r="J21" i="5"/>
  <c r="J20" i="5"/>
  <c r="J35" i="4"/>
  <c r="J20" i="4"/>
  <c r="J14" i="4"/>
  <c r="J35" i="5"/>
  <c r="J14" i="5"/>
  <c r="J34" i="1"/>
  <c r="J14" i="1"/>
  <c r="J35" i="1"/>
  <c r="J29" i="1"/>
  <c r="J21" i="1"/>
  <c r="J20" i="1"/>
  <c r="J37" i="5" l="1"/>
  <c r="J37" i="4"/>
  <c r="J37" i="1"/>
  <c r="F15" i="6"/>
  <c r="F16" i="6"/>
  <c r="F17" i="6" l="1"/>
  <c r="F18" i="6" s="1"/>
</calcChain>
</file>

<file path=xl/sharedStrings.xml><?xml version="1.0" encoding="utf-8"?>
<sst xmlns="http://schemas.openxmlformats.org/spreadsheetml/2006/main" count="510" uniqueCount="199">
  <si>
    <t>Indicador</t>
  </si>
  <si>
    <t>Niveles de logro/cumplimiento</t>
  </si>
  <si>
    <t>Valor</t>
  </si>
  <si>
    <t xml:space="preserve">A - Muy adecuado </t>
  </si>
  <si>
    <t>(Excelente: 10)</t>
  </si>
  <si>
    <t>B - Adecuado</t>
  </si>
  <si>
    <t>(Notable: 7,5)</t>
  </si>
  <si>
    <t>C - Básico</t>
  </si>
  <si>
    <t>(Aprobado: 5)</t>
  </si>
  <si>
    <t>D - Deficiente</t>
  </si>
  <si>
    <t>(Suspenso: 2,5)</t>
  </si>
  <si>
    <t>E - Muy deficiente</t>
  </si>
  <si>
    <t>(Suspenso: 0)</t>
  </si>
  <si>
    <t>Objetivos</t>
  </si>
  <si>
    <t>Metodología y planificación</t>
  </si>
  <si>
    <t>Presentación de resultados</t>
  </si>
  <si>
    <t>Discusión de los resultados obtenidos</t>
  </si>
  <si>
    <t>Conclusiones</t>
  </si>
  <si>
    <t>Bibliografía</t>
  </si>
  <si>
    <t>Redacción</t>
  </si>
  <si>
    <t>Uso del lenguaje</t>
  </si>
  <si>
    <t>Calidad del documento entregado</t>
  </si>
  <si>
    <r>
      <t xml:space="preserve">Realiza </t>
    </r>
    <r>
      <rPr>
        <sz val="7"/>
        <color rgb="FF000000"/>
        <rFont val="Book Antiqua"/>
        <family val="1"/>
      </rPr>
      <t>una explicación clara, concisa y concreta de cada uno de los objetivos propuestos, expresada en términos que admiten una sola interpretación, y priorizando la secuencia de su realización. Su redacción permite comprobar si se han alcanzado</t>
    </r>
  </si>
  <si>
    <r>
      <t xml:space="preserve">Incluye </t>
    </r>
    <r>
      <rPr>
        <sz val="7"/>
        <color theme="1"/>
        <rFont val="Book Antiqua"/>
        <family val="1"/>
      </rPr>
      <t>una relación de objetivos, redactados de forma apropiada, aunque la claridad y/o concreción de por lo menos algunos de ellos no permite comprobar fácilmente si se han alcanzado</t>
    </r>
  </si>
  <si>
    <r>
      <t xml:space="preserve">Expresa </t>
    </r>
    <r>
      <rPr>
        <sz val="7"/>
        <color theme="1"/>
        <rFont val="Book Antiqua"/>
        <family val="1"/>
      </rPr>
      <t>los objetivos del trabajo de forma excesivamente general y/o no secuenciados adecuadamente</t>
    </r>
  </si>
  <si>
    <r>
      <t xml:space="preserve">Describe </t>
    </r>
    <r>
      <rPr>
        <sz val="7"/>
        <color rgb="FF000000"/>
        <rFont val="Book Antiqua"/>
        <family val="1"/>
      </rPr>
      <t>de forma completa y argumentada la metodología utilizada. Los procedimientos descritos son adecuados a los objetivos planteados y permiten alcanzarlos</t>
    </r>
  </si>
  <si>
    <r>
      <t xml:space="preserve">Describe </t>
    </r>
    <r>
      <rPr>
        <sz val="7"/>
        <color theme="1"/>
        <rFont val="Book Antiqua"/>
        <family val="1"/>
      </rPr>
      <t>de forma breve aunque con argumentación coherente la metodología utilizada. Los procedimientos descritos son adecuados a los objetivos planteados y permiten alcanzarlos</t>
    </r>
  </si>
  <si>
    <r>
      <t xml:space="preserve">Describe </t>
    </r>
    <r>
      <rPr>
        <sz val="7"/>
        <color theme="1"/>
        <rFont val="Book Antiqua"/>
        <family val="1"/>
      </rPr>
      <t>la metodología utilizada de forma excesivamente escueta o poco argumentada. Los procedimientos son básicamente adecuados al problema planteado aunque no se ajustan a todos los objetivos propuestos</t>
    </r>
  </si>
  <si>
    <r>
      <t xml:space="preserve">Describe </t>
    </r>
    <r>
      <rPr>
        <sz val="7"/>
        <color theme="1"/>
        <rFont val="Book Antiqua"/>
        <family val="1"/>
      </rPr>
      <t>de forma inadecuada los procedimientos utilizados, que metodológicamente no permiten alcanzar algunos de los principales/todos los objetivos propuestos</t>
    </r>
  </si>
  <si>
    <r>
      <t xml:space="preserve">No se describe </t>
    </r>
    <r>
      <rPr>
        <sz val="7"/>
        <color theme="1"/>
        <rFont val="Book Antiqua"/>
        <family val="1"/>
      </rPr>
      <t>ni se identifican los procedimientos utilizados</t>
    </r>
  </si>
  <si>
    <r>
      <t>Identifica</t>
    </r>
    <r>
      <rPr>
        <sz val="7"/>
        <color rgb="FF000000"/>
        <rFont val="Book Antiqua"/>
        <family val="1"/>
      </rPr>
      <t xml:space="preserve">, clasifica y relaciona según un criterio adecuado todas las ideas y características relevantes contenidas en un texto o en un proceso. Incorpora información adicional y soluciona incoherencias. </t>
    </r>
    <r>
      <rPr>
        <b/>
        <sz val="7"/>
        <color rgb="FF000000"/>
        <rFont val="Book Antiqua"/>
        <family val="1"/>
      </rPr>
      <t>Referencia</t>
    </r>
    <r>
      <rPr>
        <sz val="7"/>
        <color rgb="FF000000"/>
        <rFont val="Book Antiqua"/>
        <family val="1"/>
      </rPr>
      <t xml:space="preserve"> correctamente todas las fuentes de información</t>
    </r>
  </si>
  <si>
    <r>
      <t xml:space="preserve">Identifica </t>
    </r>
    <r>
      <rPr>
        <sz val="7"/>
        <color theme="1"/>
        <rFont val="Book Antiqua"/>
        <family val="1"/>
      </rPr>
      <t xml:space="preserve">la mayoría de las ideas y características relevantes, y las clasifica y relaciona de forma organizada y con el criterio correcto. Identifica la información adicional necesaria e indica las incoherencias. </t>
    </r>
    <r>
      <rPr>
        <b/>
        <sz val="7"/>
        <color theme="1"/>
        <rFont val="Book Antiqua"/>
        <family val="1"/>
      </rPr>
      <t>Referencia</t>
    </r>
    <r>
      <rPr>
        <sz val="7"/>
        <color theme="1"/>
        <rFont val="Book Antiqua"/>
        <family val="1"/>
      </rPr>
      <t xml:space="preserve"> correctamente la mayoría de las fuentes de información</t>
    </r>
  </si>
  <si>
    <r>
      <t xml:space="preserve">Identifica </t>
    </r>
    <r>
      <rPr>
        <sz val="7"/>
        <color theme="1"/>
        <rFont val="Book Antiqua"/>
        <family val="1"/>
      </rPr>
      <t xml:space="preserve">la mayoría de ideas y características relevantes, pero las relaciona de forma poco organizada. Identifica sólo una parte de las lagunas o incoherencias. </t>
    </r>
    <r>
      <rPr>
        <b/>
        <sz val="7"/>
        <color theme="1"/>
        <rFont val="Book Antiqua"/>
        <family val="1"/>
      </rPr>
      <t xml:space="preserve">Se detectan </t>
    </r>
    <r>
      <rPr>
        <sz val="7"/>
        <color theme="1"/>
        <rFont val="Book Antiqua"/>
        <family val="1"/>
      </rPr>
      <t>bastantes fuentes de información sin referenciar</t>
    </r>
  </si>
  <si>
    <r>
      <t xml:space="preserve">Identifica </t>
    </r>
    <r>
      <rPr>
        <sz val="7"/>
        <color theme="1"/>
        <rFont val="Book Antiqua"/>
        <family val="1"/>
      </rPr>
      <t xml:space="preserve">algunas ideas y características relevantes, pero no las relaciona. Apenas identifica alguna laguna o incoherencia. </t>
    </r>
    <r>
      <rPr>
        <b/>
        <sz val="7"/>
        <color theme="1"/>
        <rFont val="Book Antiqua"/>
        <family val="1"/>
      </rPr>
      <t xml:space="preserve">Se detectan </t>
    </r>
    <r>
      <rPr>
        <sz val="7"/>
        <color theme="1"/>
        <rFont val="Book Antiqua"/>
        <family val="1"/>
      </rPr>
      <t>muchas fuentes de información sin referenciar</t>
    </r>
  </si>
  <si>
    <r>
      <t xml:space="preserve">No diferencia </t>
    </r>
    <r>
      <rPr>
        <sz val="7"/>
        <color theme="1"/>
        <rFont val="Book Antiqua"/>
        <family val="1"/>
      </rPr>
      <t xml:space="preserve">las ideas y características relevantes de otras anecdóticas, y no las clasifica ni las relaciona. No aprecia las lagunas o incoherencias en la bibliografía. </t>
    </r>
    <r>
      <rPr>
        <b/>
        <sz val="7"/>
        <color theme="1"/>
        <rFont val="Book Antiqua"/>
        <family val="1"/>
      </rPr>
      <t>No referencia</t>
    </r>
    <r>
      <rPr>
        <sz val="7"/>
        <color theme="1"/>
        <rFont val="Book Antiqua"/>
        <family val="1"/>
      </rPr>
      <t xml:space="preserve"> sus fuentes de información</t>
    </r>
  </si>
  <si>
    <r>
      <t xml:space="preserve">Expone </t>
    </r>
    <r>
      <rPr>
        <sz val="7"/>
        <color rgb="FF000000"/>
        <rFont val="Book Antiqua"/>
        <family val="1"/>
      </rPr>
      <t>de forma excelente los resultados, que son correctos y provienen de forma natural del procedimiento seguido. Los presenta de manera clara y concisa mediante las herramientas más adecuadas y añadiendo elementos visuales que mejoran la comprensión</t>
    </r>
  </si>
  <si>
    <r>
      <t xml:space="preserve">Usa herramientas </t>
    </r>
    <r>
      <rPr>
        <sz val="7"/>
        <color theme="1"/>
        <rFont val="Book Antiqua"/>
        <family val="1"/>
      </rPr>
      <t>adecuadas en la presentación de resultados y ajustadas a cada situación, como gráficos colocados en los documentos con el fin de clarificar o ampliar la información que se desea transmitir. Los resultados son correctos y completos y los expresa con la notación (y unidades) precisa</t>
    </r>
  </si>
  <si>
    <r>
      <t xml:space="preserve">Usa herramientas </t>
    </r>
    <r>
      <rPr>
        <sz val="7"/>
        <color theme="1"/>
        <rFont val="Book Antiqua"/>
        <family val="1"/>
      </rPr>
      <t>básicas, como tablas, esquemas y gráficos elementales en la presentación de resultados. Los resultados presentados son correctos y completos, pero pueden contener errores numéricos o de notación</t>
    </r>
  </si>
  <si>
    <r>
      <t xml:space="preserve">Apenas usa herramientas </t>
    </r>
    <r>
      <rPr>
        <sz val="7"/>
        <color theme="1"/>
        <rFont val="Book Antiqua"/>
        <family val="1"/>
      </rPr>
      <t>para presentar los</t>
    </r>
    <r>
      <rPr>
        <b/>
        <sz val="7"/>
        <color theme="1"/>
        <rFont val="Book Antiqua"/>
        <family val="1"/>
      </rPr>
      <t xml:space="preserve"> </t>
    </r>
    <r>
      <rPr>
        <sz val="7"/>
        <color theme="1"/>
        <rFont val="Book Antiqua"/>
        <family val="1"/>
      </rPr>
      <t>resultados que además son incorrectos total o parcialmente, con algunos errores de notación o numéricos. Expone los resultados de forma poco eficaz</t>
    </r>
  </si>
  <si>
    <r>
      <t xml:space="preserve">No presenta </t>
    </r>
    <r>
      <rPr>
        <sz val="7"/>
        <color theme="1"/>
        <rFont val="Book Antiqua"/>
        <family val="1"/>
      </rPr>
      <t>resultados o bien son incorrectos total o parcialmente, con errores graves de notación o numéricos</t>
    </r>
  </si>
  <si>
    <r>
      <t xml:space="preserve">Explica </t>
    </r>
    <r>
      <rPr>
        <sz val="7"/>
        <color rgb="FF000000"/>
        <rFont val="Book Antiqua"/>
        <family val="1"/>
      </rPr>
      <t>e interpreta los resultados obtenidos y propone relaciones con conocimientos previos y realidades análogas en un contexto más amplio</t>
    </r>
  </si>
  <si>
    <r>
      <t xml:space="preserve">Explica </t>
    </r>
    <r>
      <rPr>
        <sz val="7"/>
        <color theme="1"/>
        <rFont val="Book Antiqua"/>
        <family val="1"/>
      </rPr>
      <t>los resultados obtenidos relacionándolos con los conocimientos que los justifican dentro de la realidad que se está contemplando y en otras situaciones análogas en el mismo contexto</t>
    </r>
  </si>
  <si>
    <r>
      <t xml:space="preserve">Explica </t>
    </r>
    <r>
      <rPr>
        <sz val="7"/>
        <color theme="1"/>
        <rFont val="Book Antiqua"/>
        <family val="1"/>
      </rPr>
      <t>los resultados obtenidos relacionándolos exclusivamente dentro de la realidad que se está contemplando</t>
    </r>
  </si>
  <si>
    <r>
      <t>No explica de forma satisfactoria</t>
    </r>
    <r>
      <rPr>
        <sz val="7"/>
        <color theme="1"/>
        <rFont val="Book Antiqua"/>
        <family val="1"/>
      </rPr>
      <t xml:space="preserve"> los resultados obtenidos ni los relaciona correctamente con los conocimientos que los justifican</t>
    </r>
  </si>
  <si>
    <r>
      <t xml:space="preserve">No da </t>
    </r>
    <r>
      <rPr>
        <sz val="7"/>
        <color theme="1"/>
        <rFont val="Book Antiqua"/>
        <family val="1"/>
      </rPr>
      <t>una interpretación coherente de los resultados obtenidos ni los relaciona con los conocimientos que los justifican</t>
    </r>
  </si>
  <si>
    <r>
      <t xml:space="preserve">Expone </t>
    </r>
    <r>
      <rPr>
        <sz val="7"/>
        <color theme="1"/>
        <rFont val="Book Antiqua"/>
        <family val="1"/>
      </rPr>
      <t xml:space="preserve">ordenadamente las aportaciones realizadas, aunque no sintetiza adecuadamente. Destaca únicamente algunos aspectos en relación a posibles extensiones del trabajo realizado. </t>
    </r>
    <r>
      <rPr>
        <b/>
        <sz val="7"/>
        <color theme="1"/>
        <rFont val="Book Antiqua"/>
        <family val="1"/>
      </rPr>
      <t xml:space="preserve">Ha alcanzado </t>
    </r>
    <r>
      <rPr>
        <sz val="7"/>
        <color theme="1"/>
        <rFont val="Book Antiqua"/>
        <family val="1"/>
      </rPr>
      <t>los objetivos del proyecto en el tiempo previsto. Las desviaciones en tareas concretas han sido mínimas y/o fruto de imprevistos poco probables</t>
    </r>
  </si>
  <si>
    <r>
      <t xml:space="preserve">Recapitula </t>
    </r>
    <r>
      <rPr>
        <sz val="7"/>
        <color theme="1"/>
        <rFont val="Book Antiqua"/>
        <family val="1"/>
      </rPr>
      <t xml:space="preserve">lo hecho en el trabajo, pero sin enfatizar en ningún aspecto y/o hilvanando de forma no adecuada texto presentado. </t>
    </r>
    <r>
      <rPr>
        <b/>
        <sz val="7"/>
        <color theme="1"/>
        <rFont val="Book Antiqua"/>
        <family val="1"/>
      </rPr>
      <t xml:space="preserve">Aunque </t>
    </r>
    <r>
      <rPr>
        <sz val="7"/>
        <color theme="1"/>
        <rFont val="Book Antiqua"/>
        <family val="1"/>
      </rPr>
      <t>no ha cumplido la planificación prevista, ha resuelto la mayoría de objetivos propuestos inicialmente</t>
    </r>
  </si>
  <si>
    <r>
      <t xml:space="preserve">Da explicaciones </t>
    </r>
    <r>
      <rPr>
        <sz val="7"/>
        <color theme="1"/>
        <rFont val="Book Antiqua"/>
        <family val="1"/>
      </rPr>
      <t xml:space="preserve">deshilvanadas, sin recapitular ni destacar ninguno de los aspectos tratados. </t>
    </r>
    <r>
      <rPr>
        <b/>
        <sz val="7"/>
        <color theme="1"/>
        <rFont val="Book Antiqua"/>
        <family val="1"/>
      </rPr>
      <t xml:space="preserve">Ha alcanzado </t>
    </r>
    <r>
      <rPr>
        <sz val="7"/>
        <color theme="1"/>
        <rFont val="Book Antiqua"/>
        <family val="1"/>
      </rPr>
      <t>una parte de</t>
    </r>
    <r>
      <rPr>
        <b/>
        <sz val="7"/>
        <color theme="1"/>
        <rFont val="Book Antiqua"/>
        <family val="1"/>
      </rPr>
      <t xml:space="preserve"> </t>
    </r>
    <r>
      <rPr>
        <sz val="7"/>
        <color theme="1"/>
        <rFont val="Book Antiqua"/>
        <family val="1"/>
      </rPr>
      <t>los objetivos propuestos con constantes desviaciones sobre lo planificado sin justificación</t>
    </r>
  </si>
  <si>
    <r>
      <t xml:space="preserve">No extrae </t>
    </r>
    <r>
      <rPr>
        <sz val="7"/>
        <color theme="1"/>
        <rFont val="Book Antiqua"/>
        <family val="1"/>
      </rPr>
      <t xml:space="preserve">conclusiones o éstas son completamente inadecuadas. </t>
    </r>
    <r>
      <rPr>
        <b/>
        <sz val="7"/>
        <color theme="1"/>
        <rFont val="Book Antiqua"/>
        <family val="1"/>
      </rPr>
      <t xml:space="preserve">No ha conseguido </t>
    </r>
    <r>
      <rPr>
        <sz val="7"/>
        <color theme="1"/>
        <rFont val="Book Antiqua"/>
        <family val="1"/>
      </rPr>
      <t>los objetivos del proyecto en la planificación prevista</t>
    </r>
  </si>
  <si>
    <r>
      <t xml:space="preserve">Proporciona </t>
    </r>
    <r>
      <rPr>
        <sz val="7"/>
        <color rgb="FF000000"/>
        <rFont val="Book Antiqua"/>
        <family val="1"/>
      </rPr>
      <t>en la memoria las referencias bibliográficas completas, en el estilo aconsejado, de todas las fuentes citadas</t>
    </r>
  </si>
  <si>
    <r>
      <t xml:space="preserve">Proporciona </t>
    </r>
    <r>
      <rPr>
        <sz val="7"/>
        <color theme="1"/>
        <rFont val="Book Antiqua"/>
        <family val="1"/>
      </rPr>
      <t>las referencias bibliográficas completas de todas las fuentes citadas, pero por lo menos algunas de ellas están inadecuadamente formateadas</t>
    </r>
  </si>
  <si>
    <r>
      <t xml:space="preserve">Cita </t>
    </r>
    <r>
      <rPr>
        <sz val="7"/>
        <color theme="1"/>
        <rFont val="Book Antiqua"/>
        <family val="1"/>
      </rPr>
      <t>las referencias utilizadas, pero, aunque están completas, dan información bibliográfica incompleta o incorrecta</t>
    </r>
  </si>
  <si>
    <r>
      <t xml:space="preserve">Incluye </t>
    </r>
    <r>
      <rPr>
        <sz val="7"/>
        <color theme="1"/>
        <rFont val="Book Antiqua"/>
        <family val="1"/>
      </rPr>
      <t>referencias bibliográficas que no son citadas en el documento</t>
    </r>
  </si>
  <si>
    <r>
      <t xml:space="preserve">No incluye </t>
    </r>
    <r>
      <rPr>
        <sz val="7"/>
        <color theme="1"/>
        <rFont val="Book Antiqua"/>
        <family val="1"/>
      </rPr>
      <t xml:space="preserve">referencias bibliográficas </t>
    </r>
  </si>
  <si>
    <r>
      <t xml:space="preserve">Redacta </t>
    </r>
    <r>
      <rPr>
        <sz val="7"/>
        <color rgb="FF000000"/>
        <rFont val="Book Antiqua"/>
        <family val="1"/>
      </rPr>
      <t>de forma muy clara, con estilo elegante, sin errores de ningún tipo, haciendo atractiva y entretenida la lectura del documento</t>
    </r>
  </si>
  <si>
    <r>
      <t xml:space="preserve">Redacta </t>
    </r>
    <r>
      <rPr>
        <sz val="7"/>
        <color theme="1"/>
        <rFont val="Book Antiqua"/>
        <family val="1"/>
      </rPr>
      <t>de forma suficientemente clara, construyendo frases sintácticamente correctas, sin cometer faltas de ortografía y utilizando adecuadamente los signos de puntuación</t>
    </r>
  </si>
  <si>
    <r>
      <t xml:space="preserve">En general </t>
    </r>
    <r>
      <rPr>
        <sz val="7"/>
        <color theme="1"/>
        <rFont val="Book Antiqua"/>
        <family val="1"/>
      </rPr>
      <t>redacta de forma correcta aunque, en ocasiones, comete alguna falta de ortografía leve, utiliza incorrectamente signos de puntuación o escribe alguna frase sintácticamente incorrecta</t>
    </r>
  </si>
  <si>
    <r>
      <t xml:space="preserve">Redacta </t>
    </r>
    <r>
      <rPr>
        <sz val="7"/>
        <color theme="1"/>
        <rFont val="Book Antiqua"/>
        <family val="1"/>
      </rPr>
      <t>de forma poco clara, algunas de las frases que construye son sintácticamente incorrectas, comete algunas faltas de ortografía y a menudo no utiliza adecuadamente los signos de puntuación</t>
    </r>
  </si>
  <si>
    <r>
      <t xml:space="preserve">Redacta </t>
    </r>
    <r>
      <rPr>
        <sz val="7"/>
        <color theme="1"/>
        <rFont val="Book Antiqua"/>
        <family val="1"/>
      </rPr>
      <t>de forma confusa y presenta una redacción que contiene gran cantidad de errores sintácticos, ortográficos y de puntuación</t>
    </r>
  </si>
  <si>
    <r>
      <t xml:space="preserve">Utiliza </t>
    </r>
    <r>
      <rPr>
        <sz val="7"/>
        <color rgb="FF000000"/>
        <rFont val="Book Antiqua"/>
        <family val="1"/>
      </rPr>
      <t>un estilo adecuado para el carácter del documento. La forma como explica los contenidos y el vocabulario utilizado está perfectamente adaptada al contexto en el que se efectúa</t>
    </r>
  </si>
  <si>
    <r>
      <t>En general</t>
    </r>
    <r>
      <rPr>
        <sz val="7"/>
        <color theme="1"/>
        <rFont val="Book Antiqua"/>
        <family val="1"/>
      </rPr>
      <t>, el estilo que utiliza es el adecuado aunque, en algunas ocasiones, introduce algunas ideas y vocabulario excesivamente simple cuando se requerían términos técnicos o, por el contrario, demasiado técnico para exponer conceptos básicos</t>
    </r>
  </si>
  <si>
    <r>
      <t>Con frecuencia</t>
    </r>
    <r>
      <rPr>
        <sz val="7"/>
        <color theme="1"/>
        <rFont val="Book Antiqua"/>
        <family val="1"/>
      </rPr>
      <t>, el estilo que utiliza en el documento no tiene en cuenta el entorno en el que se efectúa. A menudo introduce ideas y vocabulario no adecuado al carácter de la comunicación</t>
    </r>
  </si>
  <si>
    <r>
      <t xml:space="preserve">No se adapta </t>
    </r>
    <r>
      <rPr>
        <sz val="7"/>
        <color theme="1"/>
        <rFont val="Book Antiqua"/>
        <family val="1"/>
      </rPr>
      <t>el nivel y el vocabulario del documento a la situación. Es o demasiado simple, o demasiado especializado y técnico de acuerdo al carácter de la comunicación</t>
    </r>
  </si>
  <si>
    <r>
      <t xml:space="preserve">No se adapta, </t>
    </r>
    <r>
      <rPr>
        <sz val="7"/>
        <color theme="1"/>
        <rFont val="Book Antiqua"/>
        <family val="1"/>
      </rPr>
      <t>en absoluto, el nivel y el vocabulario del documento a la situación, empleando un lenguaje excesivamente coloquial y/o en ocasiones muy repetitivo</t>
    </r>
  </si>
  <si>
    <r>
      <t xml:space="preserve">Formatea </t>
    </r>
    <r>
      <rPr>
        <sz val="7"/>
        <color rgb="FF000000"/>
        <rFont val="Book Antiqua"/>
        <family val="1"/>
      </rPr>
      <t>la memoria correctamente (de acuerdo con los cánones proporcionados) e incorpora elementos que enriquecen la calidad del documento (por ejemplo, crea sus propias figuras y/o tablas en lugar de reproducirlas incluyendo imágenes de peor calidad)</t>
    </r>
  </si>
  <si>
    <r>
      <t xml:space="preserve">Formatea </t>
    </r>
    <r>
      <rPr>
        <sz val="7"/>
        <color theme="1"/>
        <rFont val="Book Antiqua"/>
        <family val="1"/>
      </rPr>
      <t>la memoria correctamente (de acuerdo con los cánones proporcionados), incluye tablas y figuras legibles y bien organizadas</t>
    </r>
  </si>
  <si>
    <r>
      <t>Comete</t>
    </r>
    <r>
      <rPr>
        <sz val="7"/>
        <color theme="1"/>
        <rFont val="Book Antiqua"/>
        <family val="1"/>
      </rPr>
      <t xml:space="preserve"> algunos errores de formateo y organización, aunque no son suficientemente serios para distraer al lector</t>
    </r>
  </si>
  <si>
    <r>
      <t xml:space="preserve">Realiza </t>
    </r>
    <r>
      <rPr>
        <sz val="7"/>
        <color theme="1"/>
        <rFont val="Book Antiqua"/>
        <family val="1"/>
      </rPr>
      <t>una memoria de poca calidad, que no se ajusta a parte de los cánones previstos. Los errores dificultan seguir mínimamente el desarrollo del trabajo</t>
    </r>
  </si>
  <si>
    <r>
      <t xml:space="preserve">Realiza </t>
    </r>
    <r>
      <rPr>
        <sz val="7"/>
        <color theme="1"/>
        <rFont val="Book Antiqua"/>
        <family val="1"/>
      </rPr>
      <t>una memoria de muy baja calidad, con errores tipográficos y de formateo que interfieren y dificultan la lectura y comprensión de la organización del trabajo</t>
    </r>
  </si>
  <si>
    <t>Criterios de forma (15%)</t>
  </si>
  <si>
    <t>Criterios relativos a contenido (30%)</t>
  </si>
  <si>
    <t>ALUMNO:</t>
  </si>
  <si>
    <t>A</t>
  </si>
  <si>
    <t>B</t>
  </si>
  <si>
    <t>C</t>
  </si>
  <si>
    <t>D</t>
  </si>
  <si>
    <t>E</t>
  </si>
  <si>
    <t>NOTA MEMORIA PRESIDENTE DE TRIBUNAL (45%)</t>
  </si>
  <si>
    <t>NOTA DEL PRESIDENTE RELATIVA A CRITERIOS DE FORMA (15%)</t>
  </si>
  <si>
    <t>Equivalente sobre 10</t>
  </si>
  <si>
    <t>Presentación del trabajo realizado</t>
  </si>
  <si>
    <t>Calidad de la presentación</t>
  </si>
  <si>
    <t>Habilidades de comunicación no verbal</t>
  </si>
  <si>
    <t>Respuestas a preguntas de los evaluadores</t>
  </si>
  <si>
    <r>
      <t xml:space="preserve">Expone </t>
    </r>
    <r>
      <rPr>
        <sz val="7"/>
        <color rgb="FF000000"/>
        <rFont val="Book Antiqua"/>
        <family val="1"/>
      </rPr>
      <t>de forma ordenada objetivos, metodología y resultados obtenidos, repartiendo el tiempo disponible de acuerdo con la importancia atribuida a cada uno de los ítems, y justificándolos de manera correcta y sintética</t>
    </r>
  </si>
  <si>
    <r>
      <t xml:space="preserve">Expone </t>
    </r>
    <r>
      <rPr>
        <sz val="7"/>
        <color theme="1"/>
        <rFont val="Book Antiqua"/>
        <family val="1"/>
      </rPr>
      <t>cada uno de los ítems previstos distribuyendo bastante bien el tiempo disponible pero no los justifica todos adecuadamente</t>
    </r>
  </si>
  <si>
    <r>
      <t xml:space="preserve">Presenta </t>
    </r>
    <r>
      <rPr>
        <sz val="7"/>
        <color theme="1"/>
        <rFont val="Book Antiqua"/>
        <family val="1"/>
      </rPr>
      <t>de forma desordenada y hace hincapié sólo en parte de los ítems previstos. En la misma se da poca información sobre el trabajo que se pretende realizar y sobre cómo se quiere llevarlo a cabo, gestionando mal el tiempo</t>
    </r>
  </si>
  <si>
    <r>
      <t xml:space="preserve">No presenta </t>
    </r>
    <r>
      <rPr>
        <sz val="7"/>
        <color theme="1"/>
        <rFont val="Book Antiqua"/>
        <family val="1"/>
      </rPr>
      <t>claramente los ítems previstos gestionando de forma muy deficiente el tiempo disponible</t>
    </r>
  </si>
  <si>
    <r>
      <t xml:space="preserve">Expone </t>
    </r>
    <r>
      <rPr>
        <sz val="7"/>
        <color theme="1"/>
        <rFont val="Book Antiqua"/>
        <family val="1"/>
      </rPr>
      <t>ordenadamente las aportaciones realizadas, aunque no sintetiza adecuadamente. Destaca únicamente algunos aspectos en relación a posibles extensiones del trabajo realizado</t>
    </r>
  </si>
  <si>
    <r>
      <t xml:space="preserve">Recapitula </t>
    </r>
    <r>
      <rPr>
        <sz val="7"/>
        <color theme="1"/>
        <rFont val="Book Antiqua"/>
        <family val="1"/>
      </rPr>
      <t>lo hecho en el trabajo, pero sin enfatizar en ningún aspecto y/o hilvanando de forma no adecuada texto presentado</t>
    </r>
  </si>
  <si>
    <r>
      <t xml:space="preserve">Da explicaciones </t>
    </r>
    <r>
      <rPr>
        <sz val="7"/>
        <color theme="1"/>
        <rFont val="Book Antiqua"/>
        <family val="1"/>
      </rPr>
      <t>deshilvanadas, sin recapitular ni destacar ninguno de los aspectos tratados</t>
    </r>
  </si>
  <si>
    <r>
      <t xml:space="preserve">No extrae </t>
    </r>
    <r>
      <rPr>
        <sz val="7"/>
        <color theme="1"/>
        <rFont val="Book Antiqua"/>
        <family val="1"/>
      </rPr>
      <t>conclusiones o éstas son completamente inadecuadas</t>
    </r>
  </si>
  <si>
    <r>
      <t>En general</t>
    </r>
    <r>
      <rPr>
        <sz val="7"/>
        <color theme="1"/>
        <rFont val="Book Antiqua"/>
        <family val="1"/>
      </rPr>
      <t>, el estilo es el adecuado aunque, en algunas ocasiones, se introducen algunas ideas y vocabulario excesivamente simple cuando se requerían términos técnicos o, por el contrario, demasiado técnico para exponer conceptos básicos</t>
    </r>
  </si>
  <si>
    <r>
      <t xml:space="preserve">En la presentación </t>
    </r>
    <r>
      <rPr>
        <sz val="7"/>
        <color rgb="FF000000"/>
        <rFont val="Book Antiqua"/>
        <family val="1"/>
      </rPr>
      <t xml:space="preserve">utiliza elementos audiovisuales dinámicos, </t>
    </r>
    <r>
      <rPr>
        <b/>
        <sz val="7"/>
        <color rgb="FF000000"/>
        <rFont val="Book Antiqua"/>
        <family val="1"/>
      </rPr>
      <t>pertinentes</t>
    </r>
    <r>
      <rPr>
        <sz val="7"/>
        <color rgb="FF000000"/>
        <rFont val="Book Antiqua"/>
        <family val="1"/>
      </rPr>
      <t xml:space="preserve"> y creativos que cautivan al espectador</t>
    </r>
  </si>
  <si>
    <r>
      <t xml:space="preserve">Utiliza </t>
    </r>
    <r>
      <rPr>
        <sz val="7"/>
        <color theme="1"/>
        <rFont val="Book Antiqua"/>
        <family val="1"/>
      </rPr>
      <t>elementos audiovisuales ajustados al tema, aunque no están organizados de manera adecuada, ya sea por la forma o el tamaño</t>
    </r>
  </si>
  <si>
    <r>
      <t xml:space="preserve">Utiliza </t>
    </r>
    <r>
      <rPr>
        <sz val="7"/>
        <color theme="1"/>
        <rFont val="Book Antiqua"/>
        <family val="1"/>
      </rPr>
      <t>pocos elementos visuales y que no aportan nada a la presentación (las imágenes son seleccionadas al azar o su tamaño no es el adecuado)</t>
    </r>
  </si>
  <si>
    <r>
      <t xml:space="preserve">Realiza </t>
    </r>
    <r>
      <rPr>
        <sz val="7"/>
        <color theme="1"/>
        <rFont val="Book Antiqua"/>
        <family val="1"/>
      </rPr>
      <t>una presentación bastante monótona (sin elementos que cautiven la atención del espectador) o con demasiados elementos audiovisuales que le distraen de lo importante</t>
    </r>
  </si>
  <si>
    <r>
      <t xml:space="preserve">Realiza </t>
    </r>
    <r>
      <rPr>
        <sz val="7"/>
        <color theme="1"/>
        <rFont val="Book Antiqua"/>
        <family val="1"/>
      </rPr>
      <t>una presentación excesivamente monótona (sin elementos que cautiven la atención del espectador) o demasiado recargada de elementos audiovisuales que le distraen de lo importante</t>
    </r>
  </si>
  <si>
    <r>
      <t xml:space="preserve">Refuerza </t>
    </r>
    <r>
      <rPr>
        <sz val="7"/>
        <color rgb="FF000000"/>
        <rFont val="Book Antiqua"/>
        <family val="1"/>
      </rPr>
      <t>el mensaje y consigue mantener la atención de la audiencia utilizando de forma muy efectiva las técnicas de comunicación oral: mira a la audiencia, utiliza el volumen adecuado, modula el tono, refuerza el mensaje verbal mediante gestos, no incluye muletillas en el discurso, etc.</t>
    </r>
  </si>
  <si>
    <r>
      <t xml:space="preserve">Utiliza </t>
    </r>
    <r>
      <rPr>
        <sz val="7"/>
        <color theme="1"/>
        <rFont val="Book Antiqua"/>
        <family val="1"/>
      </rPr>
      <t>bien las técnicas de comunicación oral aunque, en algunas ocasiones, no mira a la audiencia, incluye muletillas o no utiliza el volumen adecuado</t>
    </r>
  </si>
  <si>
    <r>
      <t xml:space="preserve">No apoya </t>
    </r>
    <r>
      <rPr>
        <sz val="7"/>
        <color theme="1"/>
        <rFont val="Book Antiqua"/>
        <family val="1"/>
      </rPr>
      <t>el discurso con técnicas de comunicación oral. Aunque consigue transmitir los elementos esenciales de su discurso, no mira a la audiencia, no modula el tono o, a veces, no utiliza el volumen adecuado, no refuerza el mensaje verbal mediante gestos o incluye muletillas en el discurso</t>
    </r>
  </si>
  <si>
    <r>
      <t xml:space="preserve">Expone </t>
    </r>
    <r>
      <rPr>
        <sz val="7"/>
        <color theme="1"/>
        <rFont val="Book Antiqua"/>
        <family val="1"/>
      </rPr>
      <t>con mucho nerviosismo, lee directamente de las notas y no hace uso de las técnicas de comunicación oral. Su forma de comunicar no ayuda en absoluto a mantener la atención de la audiencia</t>
    </r>
  </si>
  <si>
    <r>
      <t xml:space="preserve">Expone </t>
    </r>
    <r>
      <rPr>
        <sz val="7"/>
        <color theme="1"/>
        <rFont val="Book Antiqua"/>
        <family val="1"/>
      </rPr>
      <t>con una gesticulación exagerada y/o con excesivo nerviosismo, llegando a quedarse bloqueado en algún momento de la presentación</t>
    </r>
  </si>
  <si>
    <r>
      <t xml:space="preserve">Muestra </t>
    </r>
    <r>
      <rPr>
        <sz val="7"/>
        <color rgb="FF000000"/>
        <rFont val="Book Antiqua"/>
        <family val="1"/>
      </rPr>
      <t xml:space="preserve">interés por los comentarios recibidos escuchándolos con atención. Responde a las preguntas que se le formulan con soltura y acierto, aportando comentarios que permiten observar que ha profundizado más allá del ámbito del trabajo </t>
    </r>
  </si>
  <si>
    <r>
      <t xml:space="preserve">Muestra </t>
    </r>
    <r>
      <rPr>
        <sz val="7"/>
        <color theme="1"/>
        <rFont val="Book Antiqua"/>
        <family val="1"/>
      </rPr>
      <t>interés por los comentarios recibidos escuchándolos con atención. Responde a las preguntas que se le formulan con soltura y acierto</t>
    </r>
  </si>
  <si>
    <r>
      <t xml:space="preserve">Escucha </t>
    </r>
    <r>
      <rPr>
        <sz val="7"/>
        <color theme="1"/>
        <rFont val="Book Antiqua"/>
        <family val="1"/>
      </rPr>
      <t>las preguntas y comentarios formulados. Sabe responder a las preguntas que se le formulan con acierto</t>
    </r>
  </si>
  <si>
    <r>
      <t xml:space="preserve">No está </t>
    </r>
    <r>
      <rPr>
        <sz val="7"/>
        <color theme="1"/>
        <rFont val="Book Antiqua"/>
        <family val="1"/>
      </rPr>
      <t>demasiado atento a los comentarios del interlocutor. Contesta las preguntas que se le formulan sin llegar a responderlas de forma realmente adecuada</t>
    </r>
  </si>
  <si>
    <r>
      <t xml:space="preserve">Interrumpe </t>
    </r>
    <r>
      <rPr>
        <sz val="7"/>
        <color theme="1"/>
        <rFont val="Book Antiqua"/>
        <family val="1"/>
      </rPr>
      <t>al que habla sin terminar de escuchar sus argumentos. No sabe responder las preguntas que se le formulan o responde algo distinto a lo que se le está preguntando</t>
    </r>
  </si>
  <si>
    <t>Criterios relativos a contenido (10%)</t>
  </si>
  <si>
    <t>Criterios de forma (20%)</t>
  </si>
  <si>
    <t>NOTA DEL PRESIDENTE RELATIVA A CONTENIDO (10%)</t>
  </si>
  <si>
    <t>NOTA DEL PRESIDENTE RELATIVA A CONTENIDO (30%)</t>
  </si>
  <si>
    <t>NOTA DEL PRESIDENTE RELATIVA A CRITERIOS DE FORMA (20%)</t>
  </si>
  <si>
    <t>NOTA PRESENTACIÓN PRESIDENTE TRIBUNAL (30%)</t>
  </si>
  <si>
    <t>NOTA DEL SECRETARIO RELATIVA A CONTENIDO (30%)</t>
  </si>
  <si>
    <t>NOTA DEL SECRETARIO RELATIVA A CRITERIOS DE FORMA (15%)</t>
  </si>
  <si>
    <t>NOTA MEMORIA DEL SECRETARIO DE TRIBUNAL (45%)</t>
  </si>
  <si>
    <t>NOTA DEL SECRETARIO RELATIVA A CRITERIOS DE FORMA (20%)</t>
  </si>
  <si>
    <t>NOTA DEL SECRETARIO RELATIVA A CONTENIDO (10%)</t>
  </si>
  <si>
    <t>NOTA PRESENTACIÓN SECRETARIO TRIBUNAL (30%)</t>
  </si>
  <si>
    <t>NOTA DEL VOCAL RELATIVA A CONTENIDO (30%)</t>
  </si>
  <si>
    <t>NOTA DEL VOCAL RELATIVA A CRITERIOS DE FORMA (15%)</t>
  </si>
  <si>
    <t>NOTA MEMORIA DEL VOCAL DE TRIBUNAL (45%)</t>
  </si>
  <si>
    <t>NOTA DEL VOCAL RELATIVA A CONTENIDO (10%)</t>
  </si>
  <si>
    <t>NOTA DEL VOCAL RELATIVA A CRITERIOS DE FORMA (20%)</t>
  </si>
  <si>
    <t>NOTA PRESENTACIÓN VOCAL TRIBUNAL (30%)</t>
  </si>
  <si>
    <t>Calificación global tribunal memoria</t>
  </si>
  <si>
    <t>Calificación global tribunal presentación</t>
  </si>
  <si>
    <t>Fecha:</t>
  </si>
  <si>
    <t>Presidente:</t>
  </si>
  <si>
    <t>Vocal:</t>
  </si>
  <si>
    <t>Secretario:</t>
  </si>
  <si>
    <t>Informe de evaluación emitido por el director/es (25%)</t>
  </si>
  <si>
    <t>Iniciativa</t>
  </si>
  <si>
    <t>Trabajo autónomo</t>
  </si>
  <si>
    <t>Capacidad para afrontar la dificultad del problema</t>
  </si>
  <si>
    <t>Aprendizaje de nuevos conocimientos</t>
  </si>
  <si>
    <t>Capacidad para proponer soluciones adecuadas y/o novedosas</t>
  </si>
  <si>
    <t>Grado de cumplimiento de objetivos propuestos</t>
  </si>
  <si>
    <t>NOTA DEL DIRECTOR (25%)</t>
  </si>
  <si>
    <t>DIRECTOR/ES:</t>
  </si>
  <si>
    <t>Firma de los directores:</t>
  </si>
  <si>
    <r>
      <t>No ha mostrado</t>
    </r>
    <r>
      <rPr>
        <sz val="7.5"/>
        <color theme="1"/>
        <rFont val="Book Antiqua"/>
        <family val="1"/>
      </rPr>
      <t xml:space="preserve"> iniciativa en prácticamente ninguna fase de desarrollo del trabajo </t>
    </r>
  </si>
  <si>
    <r>
      <t xml:space="preserve">Ha demostrado </t>
    </r>
    <r>
      <rPr>
        <sz val="7.5"/>
        <color theme="1"/>
        <rFont val="Book Antiqua"/>
        <family val="1"/>
      </rPr>
      <t>gran capacidad para afrontar la dificultad del problema. Ha sabido enfocar, prácticamente sin ayuda, el desarrollo del trabajo en etapas organizando su esfuerzo</t>
    </r>
  </si>
  <si>
    <r>
      <t xml:space="preserve">Ha demostrado </t>
    </r>
    <r>
      <rPr>
        <sz val="7.5"/>
        <color theme="1"/>
        <rFont val="Book Antiqua"/>
        <family val="1"/>
      </rPr>
      <t>bastante capacidad para afrontar la dificultad del problema. Ha necesitado algo de ayuda del director para enfocar el desarrollo del trabajo en etapas</t>
    </r>
  </si>
  <si>
    <r>
      <t xml:space="preserve">Ha demostrado </t>
    </r>
    <r>
      <rPr>
        <sz val="7.5"/>
        <color theme="1"/>
        <rFont val="Book Antiqua"/>
        <family val="1"/>
      </rPr>
      <t>la capacidad justa para afrontar la dificultad del problema. Ha necesitado bastante ayuda del director para enfocar el desarrollo del trabajo en etapas</t>
    </r>
  </si>
  <si>
    <r>
      <t xml:space="preserve">No ha demostrado </t>
    </r>
    <r>
      <rPr>
        <sz val="7.5"/>
        <color theme="1"/>
        <rFont val="Book Antiqua"/>
        <family val="1"/>
      </rPr>
      <t>suficientemente</t>
    </r>
    <r>
      <rPr>
        <b/>
        <sz val="7.5"/>
        <color theme="1"/>
        <rFont val="Book Antiqua"/>
        <family val="1"/>
      </rPr>
      <t xml:space="preserve"> </t>
    </r>
    <r>
      <rPr>
        <sz val="7.5"/>
        <color theme="1"/>
        <rFont val="Book Antiqua"/>
        <family val="1"/>
      </rPr>
      <t>la capacidad necesaria para afrontar la dificultad del problema. Ha necesitado mucha ayuda del director para enfocar el desarrollo del trabajo en etapas</t>
    </r>
  </si>
  <si>
    <r>
      <t xml:space="preserve">No ha demostrado </t>
    </r>
    <r>
      <rPr>
        <sz val="7.5"/>
        <color theme="1"/>
        <rFont val="Book Antiqua"/>
        <family val="1"/>
      </rPr>
      <t>en absoluto</t>
    </r>
    <r>
      <rPr>
        <b/>
        <sz val="7.5"/>
        <color theme="1"/>
        <rFont val="Book Antiqua"/>
        <family val="1"/>
      </rPr>
      <t xml:space="preserve"> </t>
    </r>
    <r>
      <rPr>
        <sz val="7.5"/>
        <color theme="1"/>
        <rFont val="Book Antiqua"/>
        <family val="1"/>
      </rPr>
      <t>la capacidad necesaria para afrontar la dificultad del problema. Ha necesitado ayuda constante del director para enfocar el desarrollo del trabajo en etapas</t>
    </r>
  </si>
  <si>
    <r>
      <t xml:space="preserve">Ha abordado con éxito </t>
    </r>
    <r>
      <rPr>
        <sz val="7.5"/>
        <color theme="1"/>
        <rFont val="Book Antiqua"/>
        <family val="1"/>
      </rPr>
      <t>el aprendizaje de nuevos conocimientos llegando a demostrar pleno dominio de los mismos</t>
    </r>
  </si>
  <si>
    <r>
      <t xml:space="preserve">Ha abordado con algo de dificultad </t>
    </r>
    <r>
      <rPr>
        <sz val="7.5"/>
        <color theme="1"/>
        <rFont val="Book Antiqua"/>
        <family val="1"/>
      </rPr>
      <t>el aprendizaje de nuevos conocimientos aunque puede mostrar lagunas en algún caso</t>
    </r>
  </si>
  <si>
    <r>
      <t xml:space="preserve">Ha abordado con bastante dificultad </t>
    </r>
    <r>
      <rPr>
        <sz val="7.5"/>
        <color theme="1"/>
        <rFont val="Book Antiqua"/>
        <family val="1"/>
      </rPr>
      <t>el</t>
    </r>
    <r>
      <rPr>
        <b/>
        <sz val="7.5"/>
        <color theme="1"/>
        <rFont val="Book Antiqua"/>
        <family val="1"/>
      </rPr>
      <t xml:space="preserve"> </t>
    </r>
    <r>
      <rPr>
        <sz val="7.5"/>
        <color theme="1"/>
        <rFont val="Book Antiqua"/>
        <family val="1"/>
      </rPr>
      <t>aprendizaje de nuevos conocimientos pero no los domina con soltura</t>
    </r>
  </si>
  <si>
    <r>
      <t xml:space="preserve">Ha abordado de manera insuficiente </t>
    </r>
    <r>
      <rPr>
        <sz val="7.5"/>
        <color theme="1"/>
        <rFont val="Book Antiqua"/>
        <family val="1"/>
      </rPr>
      <t>el aprendizaje de nuevos conocimientos</t>
    </r>
  </si>
  <si>
    <r>
      <t xml:space="preserve">No ha sido capaz de abordar </t>
    </r>
    <r>
      <rPr>
        <sz val="7.5"/>
        <color theme="1"/>
        <rFont val="Book Antiqua"/>
        <family val="1"/>
      </rPr>
      <t>el aprendizaje de nuevos conocimientos</t>
    </r>
  </si>
  <si>
    <r>
      <t xml:space="preserve">Ha propuesto </t>
    </r>
    <r>
      <rPr>
        <sz val="7.5"/>
        <color theme="1"/>
        <rFont val="Book Antiqua"/>
        <family val="1"/>
      </rPr>
      <t>ideas novedosas y/o soluciones adecuadas a todos los problemas que se han encontrado en el desarrollo del trabajo</t>
    </r>
  </si>
  <si>
    <r>
      <t xml:space="preserve">Ha propuesto </t>
    </r>
    <r>
      <rPr>
        <sz val="7.5"/>
        <color theme="1"/>
        <rFont val="Book Antiqua"/>
        <family val="1"/>
      </rPr>
      <t>algunas ideas novedosas y/o soluciones adecuadas a algunos de los problemas que se han encontrado en el desarrollo del trabajo</t>
    </r>
  </si>
  <si>
    <r>
      <t xml:space="preserve">Ha propuesto </t>
    </r>
    <r>
      <rPr>
        <sz val="7.5"/>
        <color theme="1"/>
        <rFont val="Book Antiqua"/>
        <family val="1"/>
      </rPr>
      <t>algunas ideas y soluciones a algunos de los problemas que se han encontrado en el desarrollo del trabajo</t>
    </r>
  </si>
  <si>
    <r>
      <t xml:space="preserve">Ha propuesto </t>
    </r>
    <r>
      <rPr>
        <sz val="7.5"/>
        <color theme="1"/>
        <rFont val="Book Antiqua"/>
        <family val="1"/>
      </rPr>
      <t xml:space="preserve">soluciones a muy pocos problemas que se han encontrado en el desarrollo del trabajo </t>
    </r>
  </si>
  <si>
    <r>
      <t xml:space="preserve">No ha propuesto </t>
    </r>
    <r>
      <rPr>
        <sz val="7.5"/>
        <color theme="1"/>
        <rFont val="Book Antiqua"/>
        <family val="1"/>
      </rPr>
      <t>soluciones a los problemas que se han encontrado en el desarrollo del trabajo esperando que el director indicase la solución</t>
    </r>
  </si>
  <si>
    <r>
      <t xml:space="preserve">No ha conseguido </t>
    </r>
    <r>
      <rPr>
        <sz val="7.5"/>
        <color theme="1"/>
        <rFont val="Book Antiqua"/>
        <family val="1"/>
      </rPr>
      <t>los objetivos del proyecto en la planificación prevista</t>
    </r>
  </si>
  <si>
    <t>NOTA TOTAL PRESIDENTE TRIBUNAL (75%)</t>
  </si>
  <si>
    <t>NOTA TOTAL SECRETARIO TRIBUNAL (75%)</t>
  </si>
  <si>
    <t>NOTA TOTAL VOCAL TRIBUNAL (75%)</t>
  </si>
  <si>
    <r>
      <t xml:space="preserve">Ha mostrado </t>
    </r>
    <r>
      <rPr>
        <sz val="7.5"/>
        <color theme="1"/>
        <rFont val="Book Antiqua"/>
        <family val="1"/>
      </rPr>
      <t>gran iniciativa en todas las fases de desarrollo del trabajo (buscando fuentes de información, proponiendo nuevos métodos, redactando la memoria, etc.)</t>
    </r>
  </si>
  <si>
    <r>
      <t xml:space="preserve">Ha mostrado </t>
    </r>
    <r>
      <rPr>
        <sz val="7.5"/>
        <color theme="1"/>
        <rFont val="Book Antiqua"/>
        <family val="1"/>
      </rPr>
      <t>bastante iniciativa en la mayoría de fases de desarrollo del trabajo (buscando fuentes de información, proponiendo nuevos métodos, redactando la memoria, etc.)</t>
    </r>
  </si>
  <si>
    <r>
      <t xml:space="preserve">Ha mostrado </t>
    </r>
    <r>
      <rPr>
        <sz val="7.5"/>
        <color theme="1"/>
        <rFont val="Book Antiqua"/>
        <family val="1"/>
      </rPr>
      <t>alguna iniciativa en alguna de las fases de desarrollo del trabajo (buscando fuentes de información, proponiendo nuevos métodos, redactando la memoria, etc.)</t>
    </r>
  </si>
  <si>
    <r>
      <t xml:space="preserve">Ha mostrado </t>
    </r>
    <r>
      <rPr>
        <sz val="7.5"/>
        <color theme="1"/>
        <rFont val="Book Antiqua"/>
        <family val="1"/>
      </rPr>
      <t>poca iniciativa en todas las fases de desarrollo del trabajo (buscando fuentes de información, proponiendo nuevos métodos, redactando la memoria, etc.)</t>
    </r>
  </si>
  <si>
    <r>
      <t xml:space="preserve">Ha trabajado </t>
    </r>
    <r>
      <rPr>
        <sz val="7.5"/>
        <color theme="1"/>
        <rFont val="Book Antiqua"/>
        <family val="1"/>
      </rPr>
      <t>de manera autónoma excelentemente. Se ha organizado muy bien y cumplía los compromisos adquiridos entre reuniones de seguimiento (incluidas las tareas de redacción de la memoria)</t>
    </r>
  </si>
  <si>
    <r>
      <t xml:space="preserve">Ha trabajado </t>
    </r>
    <r>
      <rPr>
        <sz val="7.5"/>
        <color theme="1"/>
        <rFont val="Book Antiqua"/>
        <family val="1"/>
      </rPr>
      <t>de manera autónoma bastante bien. Se ha organizado de manera adecuada y la mayoría de las veces cumplía los compromisos adquiridos entre reuniones de seguimiento (incluidas las tareas de redacción de la memoria)</t>
    </r>
  </si>
  <si>
    <r>
      <t xml:space="preserve">Ha trabajado </t>
    </r>
    <r>
      <rPr>
        <sz val="7.5"/>
        <color theme="1"/>
        <rFont val="Book Antiqua"/>
        <family val="1"/>
      </rPr>
      <t>de manera autónoma lo imprescindible, sin precisar mucha supervisión. No se ha organizado demasiado bien y bastantes veces no cumplía los compromisos adquiridos entre reuniones de seguimiento (incluidas las tareas de redacción de la memoria)</t>
    </r>
  </si>
  <si>
    <r>
      <t xml:space="preserve">No ha trabajado </t>
    </r>
    <r>
      <rPr>
        <sz val="7.5"/>
        <color theme="1"/>
        <rFont val="Book Antiqua"/>
        <family val="1"/>
      </rPr>
      <t>apenas</t>
    </r>
    <r>
      <rPr>
        <b/>
        <sz val="7.5"/>
        <color theme="1"/>
        <rFont val="Book Antiqua"/>
        <family val="1"/>
      </rPr>
      <t xml:space="preserve"> </t>
    </r>
    <r>
      <rPr>
        <sz val="7.5"/>
        <color theme="1"/>
        <rFont val="Book Antiqua"/>
        <family val="1"/>
      </rPr>
      <t>de manera autónoma, precisando bastante supervisión. Se ha organizado mal y la mayoría de las veces no cumplía los compromisos adquiridos entre reuniones de seguimiento (incluidas las tareas de redacción de la memoria)</t>
    </r>
  </si>
  <si>
    <r>
      <t xml:space="preserve">No ha trabajado </t>
    </r>
    <r>
      <rPr>
        <sz val="7.5"/>
        <color theme="1"/>
        <rFont val="Book Antiqua"/>
        <family val="1"/>
      </rPr>
      <t>de manera autónoma necesitando la guía constante del director. Se ha organizado mal y nunca cumplía los compromisos adquiridos entre reuniones de seguimiento (incluidas las tareas de redacción de la memoria)</t>
    </r>
  </si>
  <si>
    <r>
      <t xml:space="preserve">Ha alcanzado </t>
    </r>
    <r>
      <rPr>
        <sz val="7.5"/>
        <color theme="1"/>
        <rFont val="Book Antiqua"/>
        <family val="1"/>
      </rPr>
      <t>los objetivos del proyecto (incluida la redacción de la memoria) en el tiempo y con los recursos previstos. Ha podido alcanzar algún objetivo adicional superando las expectativas del trabajo</t>
    </r>
  </si>
  <si>
    <r>
      <t xml:space="preserve">Ha alcanzado </t>
    </r>
    <r>
      <rPr>
        <sz val="7.5"/>
        <color theme="1"/>
        <rFont val="Book Antiqua"/>
        <family val="1"/>
      </rPr>
      <t>los objetivos del proyecto (incluida la redacción de la memoria) en el tiempo previsto. Las desviaciones en tareas concretas han sido mínimas y/o fruto de imprevistos poco probables</t>
    </r>
  </si>
  <si>
    <r>
      <t xml:space="preserve">Aunque </t>
    </r>
    <r>
      <rPr>
        <sz val="7.5"/>
        <color theme="1"/>
        <rFont val="Book Antiqua"/>
        <family val="1"/>
      </rPr>
      <t>no ha cumplido la planificación prevista (incluida la redacción de la memoria), ha resuelto la mayoría de objetivos propuestos inicialmente</t>
    </r>
  </si>
  <si>
    <r>
      <t xml:space="preserve">Ha alcanzado </t>
    </r>
    <r>
      <rPr>
        <sz val="7.5"/>
        <color theme="1"/>
        <rFont val="Book Antiqua"/>
        <family val="1"/>
      </rPr>
      <t>una parte de</t>
    </r>
    <r>
      <rPr>
        <b/>
        <sz val="7.5"/>
        <color theme="1"/>
        <rFont val="Book Antiqua"/>
        <family val="1"/>
      </rPr>
      <t xml:space="preserve"> </t>
    </r>
    <r>
      <rPr>
        <sz val="7.5"/>
        <color theme="1"/>
        <rFont val="Book Antiqua"/>
        <family val="1"/>
      </rPr>
      <t>los objetivos propuestos (incluida la redacción de la memoria) con constantes desviaciones sobre lo planificado sin justificación</t>
    </r>
  </si>
  <si>
    <t>Discusión de la literatura (estado del arte, fuentes información)</t>
  </si>
  <si>
    <r>
      <t xml:space="preserve">El estilo </t>
    </r>
    <r>
      <rPr>
        <sz val="7"/>
        <color rgb="FF000000"/>
        <rFont val="Book Antiqua"/>
        <family val="1"/>
      </rPr>
      <t>utilizado es adecuado para el carácter de la presentación. La forma de explicar los contenidos y el vocabulario utilizado está perfectamente adaptada al contexto en el que se efectúa</t>
    </r>
  </si>
  <si>
    <r>
      <t>Con frecuencia</t>
    </r>
    <r>
      <rPr>
        <sz val="7"/>
        <color theme="1"/>
        <rFont val="Book Antiqua"/>
        <family val="1"/>
      </rPr>
      <t>, el estilo en el que se realiza la presentación no tiene en cuenta el entorno en el que se efectúa. A menudo se introducen ideas y vocabulario no adecuado al carácter de la presentación</t>
    </r>
  </si>
  <si>
    <r>
      <t xml:space="preserve">No se adapta </t>
    </r>
    <r>
      <rPr>
        <sz val="7"/>
        <color theme="1"/>
        <rFont val="Book Antiqua"/>
        <family val="1"/>
      </rPr>
      <t>el nivel y el vocabulario del documento a la situación. Es o demasiado simple, o demasiado especializado y técnico de acuerdo al carácter de la presentación</t>
    </r>
  </si>
  <si>
    <r>
      <t xml:space="preserve">No se adapta, </t>
    </r>
    <r>
      <rPr>
        <sz val="7"/>
        <color theme="1"/>
        <rFont val="Book Antiqua"/>
        <family val="1"/>
      </rPr>
      <t>en absoluto, el nivel y el vocabulario de la presentación a la situación, empleando un lenguaje excesivamente coloquial y/o en ocasiones muy repetitivo</t>
    </r>
  </si>
  <si>
    <t>INFORME DE EVALUACIÓN EMITIDO POR EL DIRECTOR(ES) DEL TFM</t>
  </si>
  <si>
    <t>TÍTULO DEL TFM:</t>
  </si>
  <si>
    <t>INFORME DE EVALUACIÓN EMITIDO POR EL PRESIDENTE DEL TRIBUNAL DEL TFM</t>
  </si>
  <si>
    <t>INFORME DE EVALUACIÓN EMITIDO POR EL SECRETARIO DEL TRIBUNAL DEL TFM</t>
  </si>
  <si>
    <t>INFORME DE EVALUACIÓN EMITIDO POR EL VOCAL DEL TRIBUNAL DEL TFM</t>
  </si>
  <si>
    <t>TABLA RESUMEN EVALUACIÓN TFM</t>
  </si>
  <si>
    <t>Calificación informe directores TFM (25%)</t>
  </si>
  <si>
    <t>Calificación global tribunal TFM (75%)</t>
  </si>
  <si>
    <t>CALIFICACIÓN FINAL DEL TFM (100%)</t>
  </si>
  <si>
    <t>RÚBRICA PARA LA EVALUACIÓN DE LA MEMORIA DE LOS TFM POR EL TRIBUNAL DE TRABAJOS FIN DE MÁSTER (CUD-ENM)</t>
  </si>
  <si>
    <t>RÚBRICA PARA LA EVALUACIÓN DE PRESENTACIÓN Y DEFENSA DE LOS TFM POR EL TRIBUNAL DE TRABAJOS FIN DE MÁSTER (CUD-ENM)</t>
  </si>
  <si>
    <t xml:space="preserve"> (45% nota final TFM)</t>
  </si>
  <si>
    <t xml:space="preserve"> (30% nota final TFM)</t>
  </si>
  <si>
    <t xml:space="preserve"> (25% nota final TFM)</t>
  </si>
  <si>
    <r>
      <t xml:space="preserve">Explica </t>
    </r>
    <r>
      <rPr>
        <sz val="7"/>
        <color theme="1"/>
        <rFont val="Book Antiqua"/>
        <family val="1"/>
      </rPr>
      <t>de forma difusa y muy poco concreta, con lo que no se desprende una relación ordenada de objetivos concretos a alcanzar en el TFM</t>
    </r>
  </si>
  <si>
    <r>
      <t>No explica ni se identifica</t>
    </r>
    <r>
      <rPr>
        <sz val="7"/>
        <color theme="1"/>
        <rFont val="Book Antiqua"/>
        <family val="1"/>
      </rPr>
      <t xml:space="preserve"> una relación ordenada de objetivos concretos a alcanzar en el TFM</t>
    </r>
  </si>
  <si>
    <r>
      <t xml:space="preserve">Expone </t>
    </r>
    <r>
      <rPr>
        <sz val="7"/>
        <color rgb="FF000000"/>
        <rFont val="Book Antiqua"/>
        <family val="1"/>
      </rPr>
      <t xml:space="preserve">de forma sintética y ordenada lógicamente las aportaciones realizadas en el TFM. Puntualiza elementos no tratados y posibles extensiones del trabajo realizado. </t>
    </r>
    <r>
      <rPr>
        <b/>
        <sz val="7"/>
        <color rgb="FF000000"/>
        <rFont val="Book Antiqua"/>
        <family val="1"/>
      </rPr>
      <t xml:space="preserve">Ha alcanzado </t>
    </r>
    <r>
      <rPr>
        <sz val="7"/>
        <color rgb="FF000000"/>
        <rFont val="Book Antiqua"/>
        <family val="1"/>
      </rPr>
      <t>los objetivos del proyecto en el tiempo y con los recursos previstos. Ha podido alcanzar algún objetivo adicional superando las expectativas del trabajo</t>
    </r>
  </si>
  <si>
    <r>
      <t xml:space="preserve">Presenta </t>
    </r>
    <r>
      <rPr>
        <sz val="7"/>
        <color theme="1"/>
        <rFont val="Book Antiqua"/>
        <family val="1"/>
      </rPr>
      <t>todos los ítems previstos, pero de forma algo desordenada o faltando justificaciones en varios de ellos. La exposición consigue transmitir la propuesta de TFM, pero de forma vaga o incompleta aunque gestionando bien el tiempo</t>
    </r>
  </si>
  <si>
    <r>
      <t xml:space="preserve">Expone </t>
    </r>
    <r>
      <rPr>
        <sz val="7"/>
        <color rgb="FF000000"/>
        <rFont val="Book Antiqua"/>
        <family val="1"/>
      </rPr>
      <t>de forma sintética y ordenada lógicamente las aportaciones realizadas en el TFM. Puntualiza elementos no tratados y posibles extensiones del trabajo realizado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</si>
</sst>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sz val="7"/>
      <color theme="1"/>
      <name val="Book Antiqua"/>
      <family val="1"/>
    </font>
    <font>
      <b/>
      <sz val="7"/>
      <color rgb="FF000000"/>
      <name val="Book Antiqua"/>
      <family val="1"/>
    </font>
    <font>
      <sz val="7"/>
      <color rgb="FF000000"/>
      <name val="Book Antiqua"/>
      <family val="1"/>
    </font>
    <font>
      <b/>
      <sz val="7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0"/>
      <color theme="1"/>
      <name val="Book Antiqua"/>
      <family val="1"/>
    </font>
    <font>
      <sz val="12"/>
      <color theme="1"/>
      <name val="Book Antiqua"/>
      <family val="1"/>
    </font>
    <font>
      <b/>
      <sz val="14"/>
      <color theme="1"/>
      <name val="Book Antiqua"/>
      <family val="1"/>
    </font>
    <font>
      <sz val="14"/>
      <color theme="1"/>
      <name val="Book Antiqua"/>
      <family val="1"/>
    </font>
    <font>
      <b/>
      <sz val="7.5"/>
      <color theme="1"/>
      <name val="Book Antiqua"/>
      <family val="1"/>
    </font>
    <font>
      <sz val="7.5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2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zoomScale="80" zoomScaleNormal="80" zoomScalePageLayoutView="80" workbookViewId="0">
      <selection activeCell="L13" sqref="L13"/>
    </sheetView>
  </sheetViews>
  <sheetFormatPr baseColWidth="10" defaultRowHeight="15" x14ac:dyDescent="0.2"/>
  <cols>
    <col min="1" max="1" width="12.6640625" customWidth="1"/>
    <col min="2" max="2" width="13.83203125" style="1" customWidth="1"/>
    <col min="3" max="7" width="25.6640625" customWidth="1"/>
    <col min="8" max="10" width="12.6640625" customWidth="1"/>
  </cols>
  <sheetData>
    <row r="1" spans="1:10" s="13" customFormat="1" ht="30" customHeight="1" x14ac:dyDescent="0.2">
      <c r="A1" s="42" t="s">
        <v>71</v>
      </c>
      <c r="B1" s="47"/>
      <c r="C1" s="47"/>
      <c r="D1" s="47"/>
      <c r="E1" s="42" t="s">
        <v>140</v>
      </c>
      <c r="F1" s="48"/>
      <c r="G1" s="48"/>
      <c r="H1" s="48"/>
      <c r="I1" s="48"/>
      <c r="J1" s="48"/>
    </row>
    <row r="2" spans="1:10" s="13" customFormat="1" ht="30" customHeight="1" thickBot="1" x14ac:dyDescent="0.25">
      <c r="A2" s="42" t="s">
        <v>181</v>
      </c>
      <c r="B2" s="32"/>
      <c r="C2" s="55"/>
      <c r="D2" s="55"/>
      <c r="E2" s="55"/>
      <c r="F2" s="55"/>
      <c r="G2" s="55"/>
      <c r="H2" s="55"/>
      <c r="I2" s="55"/>
      <c r="J2" s="55"/>
    </row>
    <row r="3" spans="1:10" ht="25" customHeight="1" thickBot="1" x14ac:dyDescent="0.25">
      <c r="A3" s="56" t="s">
        <v>180</v>
      </c>
      <c r="B3" s="57"/>
      <c r="C3" s="57"/>
      <c r="D3" s="57"/>
      <c r="E3" s="57"/>
      <c r="F3" s="57"/>
      <c r="G3" s="57"/>
      <c r="H3" s="57"/>
      <c r="I3" s="57"/>
      <c r="J3" s="58"/>
    </row>
    <row r="4" spans="1:10" ht="20" customHeight="1" thickBot="1" x14ac:dyDescent="0.25">
      <c r="A4" s="59" t="s">
        <v>189</v>
      </c>
      <c r="B4" s="60"/>
      <c r="C4" s="60"/>
      <c r="D4" s="60"/>
      <c r="E4" s="60"/>
      <c r="F4" s="60"/>
      <c r="G4" s="60"/>
      <c r="H4" s="60"/>
      <c r="I4" s="60"/>
      <c r="J4" s="61"/>
    </row>
    <row r="5" spans="1:10" ht="16" thickBot="1" x14ac:dyDescent="0.25">
      <c r="A5" s="62" t="s">
        <v>0</v>
      </c>
      <c r="B5" s="63"/>
      <c r="C5" s="68" t="s">
        <v>1</v>
      </c>
      <c r="D5" s="69"/>
      <c r="E5" s="69"/>
      <c r="F5" s="69"/>
      <c r="G5" s="70"/>
      <c r="H5" s="49" t="s">
        <v>193</v>
      </c>
      <c r="I5" s="49" t="s">
        <v>2</v>
      </c>
      <c r="J5" s="49" t="s">
        <v>79</v>
      </c>
    </row>
    <row r="6" spans="1:10" x14ac:dyDescent="0.2">
      <c r="A6" s="64"/>
      <c r="B6" s="65"/>
      <c r="C6" s="9" t="s">
        <v>3</v>
      </c>
      <c r="D6" s="9" t="s">
        <v>5</v>
      </c>
      <c r="E6" s="24" t="s">
        <v>7</v>
      </c>
      <c r="F6" s="2" t="s">
        <v>9</v>
      </c>
      <c r="G6" s="2" t="s">
        <v>11</v>
      </c>
      <c r="H6" s="50"/>
      <c r="I6" s="50"/>
      <c r="J6" s="50"/>
    </row>
    <row r="7" spans="1:10" ht="16" thickBot="1" x14ac:dyDescent="0.25">
      <c r="A7" s="66"/>
      <c r="B7" s="67"/>
      <c r="C7" s="8" t="s">
        <v>4</v>
      </c>
      <c r="D7" s="8" t="s">
        <v>6</v>
      </c>
      <c r="E7" s="25" t="s">
        <v>8</v>
      </c>
      <c r="F7" s="3" t="s">
        <v>10</v>
      </c>
      <c r="G7" s="3" t="s">
        <v>12</v>
      </c>
      <c r="H7" s="51"/>
      <c r="I7" s="51"/>
      <c r="J7" s="51"/>
    </row>
    <row r="8" spans="1:10" ht="83.25" customHeight="1" thickBot="1" x14ac:dyDescent="0.25">
      <c r="A8" s="49" t="s">
        <v>132</v>
      </c>
      <c r="B8" s="45" t="s">
        <v>133</v>
      </c>
      <c r="C8" s="43" t="s">
        <v>162</v>
      </c>
      <c r="D8" s="43" t="s">
        <v>163</v>
      </c>
      <c r="E8" s="43" t="s">
        <v>164</v>
      </c>
      <c r="F8" s="43" t="s">
        <v>165</v>
      </c>
      <c r="G8" s="43" t="s">
        <v>142</v>
      </c>
      <c r="H8" s="37">
        <v>0.04</v>
      </c>
      <c r="I8" s="23"/>
      <c r="J8" s="6" t="e">
        <f>VLOOKUP(I8,Datos!$A$1:$B$5,2,0)</f>
        <v>#N/A</v>
      </c>
    </row>
    <row r="9" spans="1:10" ht="75" customHeight="1" thickBot="1" x14ac:dyDescent="0.25">
      <c r="A9" s="50"/>
      <c r="B9" s="25" t="s">
        <v>134</v>
      </c>
      <c r="C9" s="44" t="s">
        <v>166</v>
      </c>
      <c r="D9" s="44" t="s">
        <v>167</v>
      </c>
      <c r="E9" s="44" t="s">
        <v>168</v>
      </c>
      <c r="F9" s="44" t="s">
        <v>169</v>
      </c>
      <c r="G9" s="44" t="s">
        <v>170</v>
      </c>
      <c r="H9" s="5">
        <v>0.04</v>
      </c>
      <c r="I9" s="23"/>
      <c r="J9" s="6" t="e">
        <f>VLOOKUP(I9,Datos!$A$1:$B$5,2,0)</f>
        <v>#N/A</v>
      </c>
    </row>
    <row r="10" spans="1:10" ht="87.75" customHeight="1" thickBot="1" x14ac:dyDescent="0.25">
      <c r="A10" s="50"/>
      <c r="B10" s="25" t="s">
        <v>135</v>
      </c>
      <c r="C10" s="44" t="s">
        <v>143</v>
      </c>
      <c r="D10" s="44" t="s">
        <v>144</v>
      </c>
      <c r="E10" s="44" t="s">
        <v>145</v>
      </c>
      <c r="F10" s="44" t="s">
        <v>146</v>
      </c>
      <c r="G10" s="44" t="s">
        <v>147</v>
      </c>
      <c r="H10" s="5">
        <v>0.04</v>
      </c>
      <c r="I10" s="23"/>
      <c r="J10" s="6" t="e">
        <f>VLOOKUP(I10,Datos!$A$1:$B$5,2,0)</f>
        <v>#N/A</v>
      </c>
    </row>
    <row r="11" spans="1:10" ht="81" customHeight="1" thickBot="1" x14ac:dyDescent="0.25">
      <c r="A11" s="50"/>
      <c r="B11" s="25" t="s">
        <v>136</v>
      </c>
      <c r="C11" s="44" t="s">
        <v>148</v>
      </c>
      <c r="D11" s="44" t="s">
        <v>149</v>
      </c>
      <c r="E11" s="44" t="s">
        <v>150</v>
      </c>
      <c r="F11" s="44" t="s">
        <v>151</v>
      </c>
      <c r="G11" s="44" t="s">
        <v>152</v>
      </c>
      <c r="H11" s="5">
        <v>0.04</v>
      </c>
      <c r="I11" s="23"/>
      <c r="J11" s="6" t="e">
        <f>VLOOKUP(I11,Datos!$A$1:$B$5,2,0)</f>
        <v>#N/A</v>
      </c>
    </row>
    <row r="12" spans="1:10" ht="76.5" customHeight="1" thickBot="1" x14ac:dyDescent="0.25">
      <c r="A12" s="50"/>
      <c r="B12" s="25" t="s">
        <v>137</v>
      </c>
      <c r="C12" s="44" t="s">
        <v>153</v>
      </c>
      <c r="D12" s="44" t="s">
        <v>154</v>
      </c>
      <c r="E12" s="44" t="s">
        <v>155</v>
      </c>
      <c r="F12" s="44" t="s">
        <v>156</v>
      </c>
      <c r="G12" s="44" t="s">
        <v>157</v>
      </c>
      <c r="H12" s="5">
        <v>0.04</v>
      </c>
      <c r="I12" s="23"/>
      <c r="J12" s="6" t="e">
        <f>VLOOKUP(I12,Datos!$A$1:$B$5,2,0)</f>
        <v>#N/A</v>
      </c>
    </row>
    <row r="13" spans="1:10" ht="93" customHeight="1" thickBot="1" x14ac:dyDescent="0.25">
      <c r="A13" s="51"/>
      <c r="B13" s="25" t="s">
        <v>138</v>
      </c>
      <c r="C13" s="44" t="s">
        <v>171</v>
      </c>
      <c r="D13" s="44" t="s">
        <v>172</v>
      </c>
      <c r="E13" s="44" t="s">
        <v>173</v>
      </c>
      <c r="F13" s="44" t="s">
        <v>174</v>
      </c>
      <c r="G13" s="44" t="s">
        <v>158</v>
      </c>
      <c r="H13" s="5">
        <v>0.05</v>
      </c>
      <c r="I13" s="23"/>
      <c r="J13" s="6" t="e">
        <f>VLOOKUP(I13,Datos!$A$1:$B$5,2,0)</f>
        <v>#N/A</v>
      </c>
    </row>
    <row r="14" spans="1:10" ht="20" customHeight="1" thickBot="1" x14ac:dyDescent="0.25">
      <c r="A14" s="52" t="s">
        <v>139</v>
      </c>
      <c r="B14" s="53"/>
      <c r="C14" s="53"/>
      <c r="D14" s="53"/>
      <c r="E14" s="53"/>
      <c r="F14" s="53"/>
      <c r="G14" s="53"/>
      <c r="H14" s="53"/>
      <c r="I14" s="54"/>
      <c r="J14" s="46" t="e">
        <f>ROUND(((J8*H8+J9*H9+J10*H10+J11*H11+J12*H12+J13*H13)/0.25),1)</f>
        <v>#N/A</v>
      </c>
    </row>
    <row r="17" spans="1:5" x14ac:dyDescent="0.2">
      <c r="A17" s="30" t="s">
        <v>128</v>
      </c>
      <c r="B17" s="48"/>
      <c r="C17" s="48"/>
      <c r="D17" s="30"/>
      <c r="E17" s="30" t="s">
        <v>141</v>
      </c>
    </row>
  </sheetData>
  <mergeCells count="13">
    <mergeCell ref="B1:D1"/>
    <mergeCell ref="F1:J1"/>
    <mergeCell ref="B17:C17"/>
    <mergeCell ref="A8:A13"/>
    <mergeCell ref="A14:I14"/>
    <mergeCell ref="C2:J2"/>
    <mergeCell ref="A3:J3"/>
    <mergeCell ref="A4:J4"/>
    <mergeCell ref="A5:B7"/>
    <mergeCell ref="C5:G5"/>
    <mergeCell ref="H5:H7"/>
    <mergeCell ref="I5:I7"/>
    <mergeCell ref="J5:J7"/>
  </mergeCells>
  <printOptions horizontalCentered="1"/>
  <pageMargins left="0.43307086614173229" right="0.43307086614173229" top="0.98425196850393704" bottom="0.35433070866141736" header="0.31496062992125984" footer="0.31496062992125984"/>
  <pageSetup paperSize="9" scale="71" orientation="landscape" r:id="rId1"/>
  <headerFooter>
    <oddHeader>&amp;L&amp;10CENTRO UNIVERSITARIO
DE LA DEFENSA
ESCUELA NAVAL MILITAR&amp;R&amp;G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Datos!$A$1:$A$5</xm:f>
          </x14:formula1>
          <xm:sqref>I8:I13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topLeftCell="A19" zoomScale="80" zoomScaleNormal="80" zoomScalePageLayoutView="70" workbookViewId="0">
      <selection activeCell="A35" sqref="A35:I35"/>
    </sheetView>
  </sheetViews>
  <sheetFormatPr baseColWidth="10" defaultRowHeight="15" x14ac:dyDescent="0.2"/>
  <cols>
    <col min="1" max="1" width="12.6640625" customWidth="1"/>
    <col min="2" max="2" width="12.6640625" style="1" customWidth="1"/>
    <col min="3" max="7" width="25.6640625" customWidth="1"/>
    <col min="8" max="10" width="12.6640625" customWidth="1"/>
  </cols>
  <sheetData>
    <row r="1" spans="1:10" s="13" customFormat="1" ht="30" customHeight="1" x14ac:dyDescent="0.2">
      <c r="A1" s="42" t="s">
        <v>71</v>
      </c>
      <c r="B1" s="71">
        <f>'Informe Director'!B1:D1</f>
        <v>0</v>
      </c>
      <c r="C1" s="71"/>
      <c r="D1" s="71"/>
      <c r="E1" s="42" t="s">
        <v>140</v>
      </c>
      <c r="F1" s="72">
        <f>'Informe Director'!F1:J1</f>
        <v>0</v>
      </c>
      <c r="G1" s="72"/>
      <c r="H1" s="72"/>
      <c r="I1" s="72"/>
      <c r="J1" s="72"/>
    </row>
    <row r="2" spans="1:10" s="13" customFormat="1" ht="30" customHeight="1" thickBot="1" x14ac:dyDescent="0.25">
      <c r="A2" s="42" t="s">
        <v>181</v>
      </c>
      <c r="B2" s="32"/>
      <c r="C2" s="82">
        <f>'Informe Director'!C2:J2</f>
        <v>0</v>
      </c>
      <c r="D2" s="82"/>
      <c r="E2" s="82"/>
      <c r="F2" s="82"/>
      <c r="G2" s="82"/>
      <c r="H2" s="82"/>
      <c r="I2" s="82"/>
      <c r="J2" s="82"/>
    </row>
    <row r="3" spans="1:10" ht="25" customHeight="1" thickBot="1" x14ac:dyDescent="0.25">
      <c r="A3" s="56" t="s">
        <v>182</v>
      </c>
      <c r="B3" s="57"/>
      <c r="C3" s="57"/>
      <c r="D3" s="57"/>
      <c r="E3" s="57"/>
      <c r="F3" s="57"/>
      <c r="G3" s="57"/>
      <c r="H3" s="57"/>
      <c r="I3" s="57"/>
      <c r="J3" s="58"/>
    </row>
    <row r="4" spans="1:10" ht="20" customHeight="1" thickBot="1" x14ac:dyDescent="0.25">
      <c r="A4" s="59" t="s">
        <v>189</v>
      </c>
      <c r="B4" s="60"/>
      <c r="C4" s="60"/>
      <c r="D4" s="60"/>
      <c r="E4" s="60"/>
      <c r="F4" s="60"/>
      <c r="G4" s="60"/>
      <c r="H4" s="60"/>
      <c r="I4" s="60"/>
      <c r="J4" s="61"/>
    </row>
    <row r="5" spans="1:10" ht="16" thickBot="1" x14ac:dyDescent="0.25">
      <c r="A5" s="62" t="s">
        <v>0</v>
      </c>
      <c r="B5" s="63"/>
      <c r="C5" s="68" t="s">
        <v>1</v>
      </c>
      <c r="D5" s="69"/>
      <c r="E5" s="69"/>
      <c r="F5" s="69"/>
      <c r="G5" s="70"/>
      <c r="H5" s="49" t="s">
        <v>191</v>
      </c>
      <c r="I5" s="49" t="s">
        <v>2</v>
      </c>
      <c r="J5" s="49" t="s">
        <v>79</v>
      </c>
    </row>
    <row r="6" spans="1:10" x14ac:dyDescent="0.2">
      <c r="A6" s="64"/>
      <c r="B6" s="65"/>
      <c r="C6" s="9" t="s">
        <v>3</v>
      </c>
      <c r="D6" s="9" t="s">
        <v>5</v>
      </c>
      <c r="E6" s="10" t="s">
        <v>7</v>
      </c>
      <c r="F6" s="2" t="s">
        <v>9</v>
      </c>
      <c r="G6" s="2" t="s">
        <v>11</v>
      </c>
      <c r="H6" s="50"/>
      <c r="I6" s="50"/>
      <c r="J6" s="50"/>
    </row>
    <row r="7" spans="1:10" ht="16" thickBot="1" x14ac:dyDescent="0.25">
      <c r="A7" s="66"/>
      <c r="B7" s="67"/>
      <c r="C7" s="8" t="s">
        <v>4</v>
      </c>
      <c r="D7" s="8" t="s">
        <v>6</v>
      </c>
      <c r="E7" s="11" t="s">
        <v>8</v>
      </c>
      <c r="F7" s="3" t="s">
        <v>10</v>
      </c>
      <c r="G7" s="3" t="s">
        <v>12</v>
      </c>
      <c r="H7" s="51"/>
      <c r="I7" s="51"/>
      <c r="J7" s="51"/>
    </row>
    <row r="8" spans="1:10" ht="83.25" customHeight="1" thickBot="1" x14ac:dyDescent="0.25">
      <c r="A8" s="49" t="s">
        <v>70</v>
      </c>
      <c r="B8" s="14" t="s">
        <v>13</v>
      </c>
      <c r="C8" s="12" t="s">
        <v>22</v>
      </c>
      <c r="D8" s="19" t="s">
        <v>23</v>
      </c>
      <c r="E8" s="20" t="s">
        <v>24</v>
      </c>
      <c r="F8" s="4" t="s">
        <v>194</v>
      </c>
      <c r="G8" s="4" t="s">
        <v>195</v>
      </c>
      <c r="H8" s="5">
        <v>0.05</v>
      </c>
      <c r="I8" s="23"/>
      <c r="J8" s="6" t="e">
        <f>VLOOKUP(I8,Datos!$A$1:$B$5,2,0)</f>
        <v>#N/A</v>
      </c>
    </row>
    <row r="9" spans="1:10" ht="75" customHeight="1" thickBot="1" x14ac:dyDescent="0.25">
      <c r="A9" s="50"/>
      <c r="B9" s="14" t="s">
        <v>14</v>
      </c>
      <c r="C9" s="12" t="s">
        <v>25</v>
      </c>
      <c r="D9" s="19" t="s">
        <v>26</v>
      </c>
      <c r="E9" s="20" t="s">
        <v>27</v>
      </c>
      <c r="F9" s="4" t="s">
        <v>28</v>
      </c>
      <c r="G9" s="4" t="s">
        <v>29</v>
      </c>
      <c r="H9" s="5">
        <v>0.05</v>
      </c>
      <c r="I9" s="23"/>
      <c r="J9" s="6" t="e">
        <f>VLOOKUP(I9,Datos!$A$1:$B$5,2,0)</f>
        <v>#N/A</v>
      </c>
    </row>
    <row r="10" spans="1:10" ht="87.75" customHeight="1" thickBot="1" x14ac:dyDescent="0.25">
      <c r="A10" s="50"/>
      <c r="B10" s="14" t="s">
        <v>175</v>
      </c>
      <c r="C10" s="12" t="s">
        <v>30</v>
      </c>
      <c r="D10" s="19" t="s">
        <v>31</v>
      </c>
      <c r="E10" s="20" t="s">
        <v>32</v>
      </c>
      <c r="F10" s="4" t="s">
        <v>33</v>
      </c>
      <c r="G10" s="4" t="s">
        <v>34</v>
      </c>
      <c r="H10" s="5">
        <v>0.05</v>
      </c>
      <c r="I10" s="23"/>
      <c r="J10" s="6" t="e">
        <f>VLOOKUP(I10,Datos!$A$1:$B$5,2,0)</f>
        <v>#N/A</v>
      </c>
    </row>
    <row r="11" spans="1:10" ht="81" customHeight="1" thickBot="1" x14ac:dyDescent="0.25">
      <c r="A11" s="50"/>
      <c r="B11" s="14" t="s">
        <v>15</v>
      </c>
      <c r="C11" s="12" t="s">
        <v>35</v>
      </c>
      <c r="D11" s="19" t="s">
        <v>36</v>
      </c>
      <c r="E11" s="20" t="s">
        <v>37</v>
      </c>
      <c r="F11" s="4" t="s">
        <v>38</v>
      </c>
      <c r="G11" s="4" t="s">
        <v>39</v>
      </c>
      <c r="H11" s="5">
        <v>0.05</v>
      </c>
      <c r="I11" s="23"/>
      <c r="J11" s="6" t="e">
        <f>VLOOKUP(I11,Datos!$A$1:$B$5,2,0)</f>
        <v>#N/A</v>
      </c>
    </row>
    <row r="12" spans="1:10" ht="54.75" customHeight="1" thickBot="1" x14ac:dyDescent="0.25">
      <c r="A12" s="50"/>
      <c r="B12" s="14" t="s">
        <v>16</v>
      </c>
      <c r="C12" s="12" t="s">
        <v>40</v>
      </c>
      <c r="D12" s="19" t="s">
        <v>41</v>
      </c>
      <c r="E12" s="20" t="s">
        <v>42</v>
      </c>
      <c r="F12" s="4" t="s">
        <v>43</v>
      </c>
      <c r="G12" s="4" t="s">
        <v>44</v>
      </c>
      <c r="H12" s="5">
        <v>0.05</v>
      </c>
      <c r="I12" s="23"/>
      <c r="J12" s="6" t="e">
        <f>VLOOKUP(I12,Datos!$A$1:$B$5,2,0)</f>
        <v>#N/A</v>
      </c>
    </row>
    <row r="13" spans="1:10" ht="93" customHeight="1" thickBot="1" x14ac:dyDescent="0.25">
      <c r="A13" s="51"/>
      <c r="B13" s="14" t="s">
        <v>17</v>
      </c>
      <c r="C13" s="12" t="s">
        <v>196</v>
      </c>
      <c r="D13" s="19" t="s">
        <v>45</v>
      </c>
      <c r="E13" s="20" t="s">
        <v>46</v>
      </c>
      <c r="F13" s="4" t="s">
        <v>47</v>
      </c>
      <c r="G13" s="4" t="s">
        <v>48</v>
      </c>
      <c r="H13" s="5">
        <v>0.05</v>
      </c>
      <c r="I13" s="23"/>
      <c r="J13" s="6" t="e">
        <f>VLOOKUP(I13,Datos!$A$1:$B$5,2,0)</f>
        <v>#N/A</v>
      </c>
    </row>
    <row r="14" spans="1:10" ht="20" customHeight="1" thickBot="1" x14ac:dyDescent="0.25">
      <c r="A14" s="52" t="s">
        <v>111</v>
      </c>
      <c r="B14" s="53"/>
      <c r="C14" s="53"/>
      <c r="D14" s="53"/>
      <c r="E14" s="53"/>
      <c r="F14" s="53"/>
      <c r="G14" s="53"/>
      <c r="H14" s="53"/>
      <c r="I14" s="54"/>
      <c r="J14" s="38" t="e">
        <f>(J8*H8+J9*H9+J10*H10+J11*H11+J12*H12+J13*H13)/0.3</f>
        <v>#N/A</v>
      </c>
    </row>
    <row r="15" spans="1:10" ht="16" thickBot="1" x14ac:dyDescent="0.25">
      <c r="A15" s="83" t="s">
        <v>189</v>
      </c>
      <c r="B15" s="84"/>
      <c r="C15" s="84"/>
      <c r="D15" s="84"/>
      <c r="E15" s="84"/>
      <c r="F15" s="84"/>
      <c r="G15" s="84"/>
      <c r="H15" s="84"/>
      <c r="I15" s="84"/>
      <c r="J15" s="85"/>
    </row>
    <row r="16" spans="1:10" ht="60" customHeight="1" thickBot="1" x14ac:dyDescent="0.25">
      <c r="A16" s="73" t="s">
        <v>69</v>
      </c>
      <c r="B16" s="14" t="s">
        <v>18</v>
      </c>
      <c r="C16" s="18" t="s">
        <v>49</v>
      </c>
      <c r="D16" s="19" t="s">
        <v>50</v>
      </c>
      <c r="E16" s="20" t="s">
        <v>51</v>
      </c>
      <c r="F16" s="4" t="s">
        <v>52</v>
      </c>
      <c r="G16" s="4" t="s">
        <v>53</v>
      </c>
      <c r="H16" s="5">
        <v>0.03</v>
      </c>
      <c r="I16" s="23"/>
      <c r="J16" s="6" t="e">
        <f>VLOOKUP(I16,Datos!$A$1:$B$5,2,0)</f>
        <v>#N/A</v>
      </c>
    </row>
    <row r="17" spans="1:10" ht="67.5" customHeight="1" thickBot="1" x14ac:dyDescent="0.25">
      <c r="A17" s="75"/>
      <c r="B17" s="16" t="s">
        <v>19</v>
      </c>
      <c r="C17" s="18" t="s">
        <v>54</v>
      </c>
      <c r="D17" s="19" t="s">
        <v>55</v>
      </c>
      <c r="E17" s="20" t="s">
        <v>56</v>
      </c>
      <c r="F17" s="4" t="s">
        <v>57</v>
      </c>
      <c r="G17" s="4" t="s">
        <v>58</v>
      </c>
      <c r="H17" s="5">
        <v>0.04</v>
      </c>
      <c r="I17" s="23"/>
      <c r="J17" s="6" t="e">
        <f>VLOOKUP(I17,Datos!$A$1:$B$5,2,0)</f>
        <v>#N/A</v>
      </c>
    </row>
    <row r="18" spans="1:10" ht="77.25" customHeight="1" thickBot="1" x14ac:dyDescent="0.25">
      <c r="A18" s="75"/>
      <c r="B18" s="17" t="s">
        <v>20</v>
      </c>
      <c r="C18" s="18" t="s">
        <v>59</v>
      </c>
      <c r="D18" s="19" t="s">
        <v>60</v>
      </c>
      <c r="E18" s="20" t="s">
        <v>61</v>
      </c>
      <c r="F18" s="4" t="s">
        <v>62</v>
      </c>
      <c r="G18" s="4" t="s">
        <v>63</v>
      </c>
      <c r="H18" s="5">
        <v>0.04</v>
      </c>
      <c r="I18" s="23"/>
      <c r="J18" s="6" t="e">
        <f>VLOOKUP(I18,Datos!$A$1:$B$5,2,0)</f>
        <v>#N/A</v>
      </c>
    </row>
    <row r="19" spans="1:10" ht="71.25" customHeight="1" thickBot="1" x14ac:dyDescent="0.25">
      <c r="A19" s="74"/>
      <c r="B19" s="17" t="s">
        <v>21</v>
      </c>
      <c r="C19" s="18" t="s">
        <v>64</v>
      </c>
      <c r="D19" s="19" t="s">
        <v>65</v>
      </c>
      <c r="E19" s="20" t="s">
        <v>66</v>
      </c>
      <c r="F19" s="4" t="s">
        <v>67</v>
      </c>
      <c r="G19" s="4" t="s">
        <v>68</v>
      </c>
      <c r="H19" s="5">
        <v>0.04</v>
      </c>
      <c r="I19" s="23"/>
      <c r="J19" s="6" t="e">
        <f>VLOOKUP(I19,Datos!$A$1:$B$5,2,0)</f>
        <v>#N/A</v>
      </c>
    </row>
    <row r="20" spans="1:10" ht="20" customHeight="1" thickBot="1" x14ac:dyDescent="0.25">
      <c r="A20" s="52" t="s">
        <v>78</v>
      </c>
      <c r="B20" s="53"/>
      <c r="C20" s="53"/>
      <c r="D20" s="53"/>
      <c r="E20" s="53"/>
      <c r="F20" s="53"/>
      <c r="G20" s="53"/>
      <c r="H20" s="53"/>
      <c r="I20" s="54"/>
      <c r="J20" s="38" t="e">
        <f>(J16*H16+J17*H17+J18*H18+J19*H19)/0.15</f>
        <v>#N/A</v>
      </c>
    </row>
    <row r="21" spans="1:10" ht="20" customHeight="1" thickBot="1" x14ac:dyDescent="0.25">
      <c r="A21" s="79" t="s">
        <v>77</v>
      </c>
      <c r="B21" s="80"/>
      <c r="C21" s="80"/>
      <c r="D21" s="80"/>
      <c r="E21" s="80"/>
      <c r="F21" s="80"/>
      <c r="G21" s="80"/>
      <c r="H21" s="80"/>
      <c r="I21" s="81"/>
      <c r="J21" s="39" t="e">
        <f>(J8*H8+J9*H9+J10*H10+J11*H11+J12*H12+J13*H13+J16*H16+J17*H17+J18*H18+J19*H19)/0.45</f>
        <v>#N/A</v>
      </c>
    </row>
    <row r="22" spans="1:10" ht="16" thickBot="1" x14ac:dyDescent="0.25"/>
    <row r="23" spans="1:10" ht="16" thickBot="1" x14ac:dyDescent="0.25">
      <c r="A23" s="59" t="s">
        <v>190</v>
      </c>
      <c r="B23" s="60"/>
      <c r="C23" s="60"/>
      <c r="D23" s="60"/>
      <c r="E23" s="60"/>
      <c r="F23" s="60"/>
      <c r="G23" s="60"/>
      <c r="H23" s="60"/>
      <c r="I23" s="60"/>
      <c r="J23" s="61"/>
    </row>
    <row r="24" spans="1:10" ht="16" thickBot="1" x14ac:dyDescent="0.25">
      <c r="A24" s="62" t="s">
        <v>0</v>
      </c>
      <c r="B24" s="63"/>
      <c r="C24" s="68" t="s">
        <v>1</v>
      </c>
      <c r="D24" s="69"/>
      <c r="E24" s="69"/>
      <c r="F24" s="69"/>
      <c r="G24" s="70"/>
      <c r="H24" s="49" t="s">
        <v>192</v>
      </c>
      <c r="I24" s="49" t="s">
        <v>2</v>
      </c>
      <c r="J24" s="49" t="s">
        <v>79</v>
      </c>
    </row>
    <row r="25" spans="1:10" x14ac:dyDescent="0.2">
      <c r="A25" s="64"/>
      <c r="B25" s="65"/>
      <c r="C25" s="9" t="s">
        <v>3</v>
      </c>
      <c r="D25" s="9" t="s">
        <v>5</v>
      </c>
      <c r="E25" s="10" t="s">
        <v>7</v>
      </c>
      <c r="F25" s="2" t="s">
        <v>9</v>
      </c>
      <c r="G25" s="2" t="s">
        <v>11</v>
      </c>
      <c r="H25" s="50"/>
      <c r="I25" s="50"/>
      <c r="J25" s="50"/>
    </row>
    <row r="26" spans="1:10" ht="16" thickBot="1" x14ac:dyDescent="0.25">
      <c r="A26" s="66"/>
      <c r="B26" s="67"/>
      <c r="C26" s="8" t="s">
        <v>4</v>
      </c>
      <c r="D26" s="8" t="s">
        <v>6</v>
      </c>
      <c r="E26" s="11" t="s">
        <v>8</v>
      </c>
      <c r="F26" s="3" t="s">
        <v>10</v>
      </c>
      <c r="G26" s="3" t="s">
        <v>12</v>
      </c>
      <c r="H26" s="51"/>
      <c r="I26" s="51"/>
      <c r="J26" s="51"/>
    </row>
    <row r="27" spans="1:10" ht="72" customHeight="1" thickBot="1" x14ac:dyDescent="0.25">
      <c r="A27" s="73" t="s">
        <v>108</v>
      </c>
      <c r="B27" s="15" t="s">
        <v>80</v>
      </c>
      <c r="C27" s="21" t="s">
        <v>84</v>
      </c>
      <c r="D27" s="7" t="s">
        <v>85</v>
      </c>
      <c r="E27" s="7" t="s">
        <v>197</v>
      </c>
      <c r="F27" s="7" t="s">
        <v>86</v>
      </c>
      <c r="G27" s="7" t="s">
        <v>87</v>
      </c>
      <c r="H27" s="5">
        <v>0.05</v>
      </c>
      <c r="I27" s="23"/>
      <c r="J27" s="6" t="e">
        <f>VLOOKUP(I27,Datos!$A$1:$B$5,2,0)</f>
        <v>#N/A</v>
      </c>
    </row>
    <row r="28" spans="1:10" ht="60" customHeight="1" thickBot="1" x14ac:dyDescent="0.25">
      <c r="A28" s="74"/>
      <c r="B28" s="3" t="s">
        <v>17</v>
      </c>
      <c r="C28" s="22" t="s">
        <v>198</v>
      </c>
      <c r="D28" s="4" t="s">
        <v>88</v>
      </c>
      <c r="E28" s="4" t="s">
        <v>89</v>
      </c>
      <c r="F28" s="4" t="s">
        <v>90</v>
      </c>
      <c r="G28" s="4" t="s">
        <v>91</v>
      </c>
      <c r="H28" s="5">
        <v>0.05</v>
      </c>
      <c r="I28" s="23"/>
      <c r="J28" s="6" t="e">
        <f>VLOOKUP(I28,Datos!$A$1:$B$5,2,0)</f>
        <v>#N/A</v>
      </c>
    </row>
    <row r="29" spans="1:10" ht="20" customHeight="1" thickBot="1" x14ac:dyDescent="0.25">
      <c r="A29" s="52" t="s">
        <v>110</v>
      </c>
      <c r="B29" s="53"/>
      <c r="C29" s="53"/>
      <c r="D29" s="53"/>
      <c r="E29" s="53"/>
      <c r="F29" s="53"/>
      <c r="G29" s="53"/>
      <c r="H29" s="53"/>
      <c r="I29" s="54"/>
      <c r="J29" s="38" t="e">
        <f>(J27*H27+J28*H28)/0.1</f>
        <v>#N/A</v>
      </c>
    </row>
    <row r="30" spans="1:10" ht="77.25" customHeight="1" thickBot="1" x14ac:dyDescent="0.25">
      <c r="A30" s="73" t="s">
        <v>109</v>
      </c>
      <c r="B30" s="3" t="s">
        <v>20</v>
      </c>
      <c r="C30" s="22" t="s">
        <v>176</v>
      </c>
      <c r="D30" s="4" t="s">
        <v>92</v>
      </c>
      <c r="E30" s="4" t="s">
        <v>177</v>
      </c>
      <c r="F30" s="4" t="s">
        <v>178</v>
      </c>
      <c r="G30" s="4" t="s">
        <v>179</v>
      </c>
      <c r="H30" s="5">
        <v>0.05</v>
      </c>
      <c r="I30" s="23"/>
      <c r="J30" s="6" t="e">
        <f>VLOOKUP(I30,Datos!$A$1:$B$5,2,0)</f>
        <v>#N/A</v>
      </c>
    </row>
    <row r="31" spans="1:10" ht="62.25" customHeight="1" thickBot="1" x14ac:dyDescent="0.25">
      <c r="A31" s="75"/>
      <c r="B31" s="3" t="s">
        <v>81</v>
      </c>
      <c r="C31" s="22" t="s">
        <v>93</v>
      </c>
      <c r="D31" s="4" t="s">
        <v>94</v>
      </c>
      <c r="E31" s="4" t="s">
        <v>95</v>
      </c>
      <c r="F31" s="4" t="s">
        <v>96</v>
      </c>
      <c r="G31" s="4" t="s">
        <v>97</v>
      </c>
      <c r="H31" s="5">
        <v>0.05</v>
      </c>
      <c r="I31" s="23"/>
      <c r="J31" s="6" t="e">
        <f>VLOOKUP(I31,Datos!$A$1:$B$5,2,0)</f>
        <v>#N/A</v>
      </c>
    </row>
    <row r="32" spans="1:10" ht="84" customHeight="1" thickBot="1" x14ac:dyDescent="0.25">
      <c r="A32" s="75"/>
      <c r="B32" s="3" t="s">
        <v>82</v>
      </c>
      <c r="C32" s="22" t="s">
        <v>98</v>
      </c>
      <c r="D32" s="4" t="s">
        <v>99</v>
      </c>
      <c r="E32" s="4" t="s">
        <v>100</v>
      </c>
      <c r="F32" s="4" t="s">
        <v>101</v>
      </c>
      <c r="G32" s="4" t="s">
        <v>102</v>
      </c>
      <c r="H32" s="5">
        <v>0.05</v>
      </c>
      <c r="I32" s="23"/>
      <c r="J32" s="6" t="e">
        <f>VLOOKUP(I32,Datos!$A$1:$B$5,2,0)</f>
        <v>#N/A</v>
      </c>
    </row>
    <row r="33" spans="1:10" ht="72.75" customHeight="1" thickBot="1" x14ac:dyDescent="0.25">
      <c r="A33" s="74"/>
      <c r="B33" s="3" t="s">
        <v>83</v>
      </c>
      <c r="C33" s="22" t="s">
        <v>103</v>
      </c>
      <c r="D33" s="4" t="s">
        <v>104</v>
      </c>
      <c r="E33" s="4" t="s">
        <v>105</v>
      </c>
      <c r="F33" s="4" t="s">
        <v>106</v>
      </c>
      <c r="G33" s="4" t="s">
        <v>107</v>
      </c>
      <c r="H33" s="5">
        <v>0.05</v>
      </c>
      <c r="I33" s="23"/>
      <c r="J33" s="6" t="e">
        <f>VLOOKUP(I33,Datos!$A$1:$B$5,2,0)</f>
        <v>#N/A</v>
      </c>
    </row>
    <row r="34" spans="1:10" ht="20" customHeight="1" thickBot="1" x14ac:dyDescent="0.25">
      <c r="A34" s="52" t="s">
        <v>112</v>
      </c>
      <c r="B34" s="53"/>
      <c r="C34" s="53"/>
      <c r="D34" s="53"/>
      <c r="E34" s="53"/>
      <c r="F34" s="53"/>
      <c r="G34" s="53"/>
      <c r="H34" s="53"/>
      <c r="I34" s="54"/>
      <c r="J34" s="38" t="e">
        <f>(J30*H30+J31*H31+J32*H32+J33*H33)/0.2</f>
        <v>#N/A</v>
      </c>
    </row>
    <row r="35" spans="1:10" ht="20" customHeight="1" thickBot="1" x14ac:dyDescent="0.25">
      <c r="A35" s="76" t="s">
        <v>113</v>
      </c>
      <c r="B35" s="77"/>
      <c r="C35" s="77"/>
      <c r="D35" s="77"/>
      <c r="E35" s="77"/>
      <c r="F35" s="77"/>
      <c r="G35" s="77"/>
      <c r="H35" s="77"/>
      <c r="I35" s="78"/>
      <c r="J35" s="40" t="e">
        <f>(J27*H27+J28*H28+J30*H30+J31*H31+J32*H32+J33*H33)/0.3</f>
        <v>#N/A</v>
      </c>
    </row>
    <row r="36" spans="1:10" ht="16" thickBot="1" x14ac:dyDescent="0.25"/>
    <row r="37" spans="1:10" ht="20" customHeight="1" thickBot="1" x14ac:dyDescent="0.25">
      <c r="A37" s="76" t="s">
        <v>159</v>
      </c>
      <c r="B37" s="77"/>
      <c r="C37" s="77"/>
      <c r="D37" s="77"/>
      <c r="E37" s="77"/>
      <c r="F37" s="77"/>
      <c r="G37" s="77"/>
      <c r="H37" s="77"/>
      <c r="I37" s="78"/>
      <c r="J37" s="40" t="e">
        <f>(J21*0.45+J35*0.3)/0.75</f>
        <v>#N/A</v>
      </c>
    </row>
  </sheetData>
  <mergeCells count="28">
    <mergeCell ref="A37:I37"/>
    <mergeCell ref="C2:J2"/>
    <mergeCell ref="I5:I7"/>
    <mergeCell ref="A14:I14"/>
    <mergeCell ref="A20:I20"/>
    <mergeCell ref="A3:J3"/>
    <mergeCell ref="A15:J15"/>
    <mergeCell ref="A4:J4"/>
    <mergeCell ref="A5:B7"/>
    <mergeCell ref="C5:G5"/>
    <mergeCell ref="H5:H7"/>
    <mergeCell ref="J5:J7"/>
    <mergeCell ref="B1:D1"/>
    <mergeCell ref="F1:J1"/>
    <mergeCell ref="A27:A28"/>
    <mergeCell ref="A30:A33"/>
    <mergeCell ref="A35:I35"/>
    <mergeCell ref="A29:I29"/>
    <mergeCell ref="A34:I34"/>
    <mergeCell ref="A21:I21"/>
    <mergeCell ref="A23:J23"/>
    <mergeCell ref="A24:B26"/>
    <mergeCell ref="C24:G24"/>
    <mergeCell ref="H24:H26"/>
    <mergeCell ref="I24:I26"/>
    <mergeCell ref="J24:J26"/>
    <mergeCell ref="A16:A19"/>
    <mergeCell ref="A8:A13"/>
  </mergeCells>
  <printOptions horizontalCentered="1"/>
  <pageMargins left="0.43307086614173229" right="0.43307086614173229" top="0.98425196850393704" bottom="0.35433070866141736" header="0.31496062992125984" footer="0.31496062992125984"/>
  <pageSetup paperSize="9" scale="71" orientation="landscape" r:id="rId1"/>
  <headerFooter>
    <oddHeader>&amp;L&amp;10CENTRO UNIVERSITARIO
DE LA DEFENSA
ESCUELA NAVAL MILITAR&amp;R&amp;G</oddHeader>
  </headerFooter>
  <rowBreaks count="2" manualBreakCount="2">
    <brk id="14" max="16383" man="1"/>
    <brk id="22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Datos!$A$1:$A$5</xm:f>
          </x14:formula1>
          <xm:sqref>I8:I13 I30:I33 I16:I19 I27:I28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topLeftCell="A19" zoomScale="80" zoomScaleNormal="80" zoomScalePageLayoutView="70" workbookViewId="0">
      <selection activeCell="A35" sqref="A35:I35"/>
    </sheetView>
  </sheetViews>
  <sheetFormatPr baseColWidth="10" defaultRowHeight="15" x14ac:dyDescent="0.2"/>
  <cols>
    <col min="1" max="1" width="12.6640625" customWidth="1"/>
    <col min="2" max="2" width="12.6640625" style="1" customWidth="1"/>
    <col min="3" max="7" width="25.6640625" customWidth="1"/>
    <col min="8" max="10" width="12.6640625" customWidth="1"/>
  </cols>
  <sheetData>
    <row r="1" spans="1:10" s="13" customFormat="1" ht="30" customHeight="1" x14ac:dyDescent="0.2">
      <c r="A1" s="42" t="s">
        <v>71</v>
      </c>
      <c r="B1" s="47">
        <f>'Informe Director'!B1:D1</f>
        <v>0</v>
      </c>
      <c r="C1" s="47"/>
      <c r="D1" s="47"/>
      <c r="E1" s="42" t="s">
        <v>140</v>
      </c>
      <c r="F1" s="48">
        <f>'Informe Director'!F1:J1</f>
        <v>0</v>
      </c>
      <c r="G1" s="48"/>
      <c r="H1" s="48"/>
      <c r="I1" s="48"/>
      <c r="J1" s="48"/>
    </row>
    <row r="2" spans="1:10" s="13" customFormat="1" ht="30" customHeight="1" thickBot="1" x14ac:dyDescent="0.25">
      <c r="A2" s="42" t="s">
        <v>181</v>
      </c>
      <c r="B2" s="32"/>
      <c r="C2" s="55">
        <f>'Informe Director'!C2:J2</f>
        <v>0</v>
      </c>
      <c r="D2" s="55"/>
      <c r="E2" s="55"/>
      <c r="F2" s="55"/>
      <c r="G2" s="55"/>
      <c r="H2" s="55"/>
      <c r="I2" s="55"/>
      <c r="J2" s="55"/>
    </row>
    <row r="3" spans="1:10" ht="25" customHeight="1" thickBot="1" x14ac:dyDescent="0.25">
      <c r="A3" s="56" t="s">
        <v>183</v>
      </c>
      <c r="B3" s="57"/>
      <c r="C3" s="57"/>
      <c r="D3" s="57"/>
      <c r="E3" s="57"/>
      <c r="F3" s="57"/>
      <c r="G3" s="57"/>
      <c r="H3" s="57"/>
      <c r="I3" s="57"/>
      <c r="J3" s="58"/>
    </row>
    <row r="4" spans="1:10" ht="20" customHeight="1" thickBot="1" x14ac:dyDescent="0.25">
      <c r="A4" s="59" t="s">
        <v>189</v>
      </c>
      <c r="B4" s="60"/>
      <c r="C4" s="60"/>
      <c r="D4" s="60"/>
      <c r="E4" s="60"/>
      <c r="F4" s="60"/>
      <c r="G4" s="60"/>
      <c r="H4" s="60"/>
      <c r="I4" s="60"/>
      <c r="J4" s="61"/>
    </row>
    <row r="5" spans="1:10" ht="16" thickBot="1" x14ac:dyDescent="0.25">
      <c r="A5" s="62" t="s">
        <v>0</v>
      </c>
      <c r="B5" s="63"/>
      <c r="C5" s="68" t="s">
        <v>1</v>
      </c>
      <c r="D5" s="69"/>
      <c r="E5" s="69"/>
      <c r="F5" s="69"/>
      <c r="G5" s="70"/>
      <c r="H5" s="49" t="s">
        <v>191</v>
      </c>
      <c r="I5" s="49" t="s">
        <v>2</v>
      </c>
      <c r="J5" s="49" t="s">
        <v>79</v>
      </c>
    </row>
    <row r="6" spans="1:10" x14ac:dyDescent="0.2">
      <c r="A6" s="64"/>
      <c r="B6" s="65"/>
      <c r="C6" s="9" t="s">
        <v>3</v>
      </c>
      <c r="D6" s="9" t="s">
        <v>5</v>
      </c>
      <c r="E6" s="10" t="s">
        <v>7</v>
      </c>
      <c r="F6" s="2" t="s">
        <v>9</v>
      </c>
      <c r="G6" s="2" t="s">
        <v>11</v>
      </c>
      <c r="H6" s="50"/>
      <c r="I6" s="50"/>
      <c r="J6" s="50"/>
    </row>
    <row r="7" spans="1:10" ht="16" thickBot="1" x14ac:dyDescent="0.25">
      <c r="A7" s="66"/>
      <c r="B7" s="67"/>
      <c r="C7" s="8" t="s">
        <v>4</v>
      </c>
      <c r="D7" s="8" t="s">
        <v>6</v>
      </c>
      <c r="E7" s="11" t="s">
        <v>8</v>
      </c>
      <c r="F7" s="3" t="s">
        <v>10</v>
      </c>
      <c r="G7" s="3" t="s">
        <v>12</v>
      </c>
      <c r="H7" s="51"/>
      <c r="I7" s="51"/>
      <c r="J7" s="51"/>
    </row>
    <row r="8" spans="1:10" ht="83.25" customHeight="1" thickBot="1" x14ac:dyDescent="0.25">
      <c r="A8" s="49" t="s">
        <v>70</v>
      </c>
      <c r="B8" s="14" t="s">
        <v>13</v>
      </c>
      <c r="C8" s="12" t="s">
        <v>22</v>
      </c>
      <c r="D8" s="19" t="s">
        <v>23</v>
      </c>
      <c r="E8" s="20" t="s">
        <v>24</v>
      </c>
      <c r="F8" s="4" t="s">
        <v>194</v>
      </c>
      <c r="G8" s="4" t="s">
        <v>195</v>
      </c>
      <c r="H8" s="5">
        <v>0.05</v>
      </c>
      <c r="I8" s="23"/>
      <c r="J8" s="6" t="e">
        <f>VLOOKUP(I8,Datos!$A$1:$B$5,2,0)</f>
        <v>#N/A</v>
      </c>
    </row>
    <row r="9" spans="1:10" ht="75" customHeight="1" thickBot="1" x14ac:dyDescent="0.25">
      <c r="A9" s="50"/>
      <c r="B9" s="14" t="s">
        <v>14</v>
      </c>
      <c r="C9" s="12" t="s">
        <v>25</v>
      </c>
      <c r="D9" s="19" t="s">
        <v>26</v>
      </c>
      <c r="E9" s="20" t="s">
        <v>27</v>
      </c>
      <c r="F9" s="4" t="s">
        <v>28</v>
      </c>
      <c r="G9" s="4" t="s">
        <v>29</v>
      </c>
      <c r="H9" s="5">
        <v>0.05</v>
      </c>
      <c r="I9" s="23"/>
      <c r="J9" s="6" t="e">
        <f>VLOOKUP(I9,Datos!$A$1:$B$5,2,0)</f>
        <v>#N/A</v>
      </c>
    </row>
    <row r="10" spans="1:10" ht="87.75" customHeight="1" thickBot="1" x14ac:dyDescent="0.25">
      <c r="A10" s="50"/>
      <c r="B10" s="14" t="s">
        <v>175</v>
      </c>
      <c r="C10" s="12" t="s">
        <v>30</v>
      </c>
      <c r="D10" s="19" t="s">
        <v>31</v>
      </c>
      <c r="E10" s="20" t="s">
        <v>32</v>
      </c>
      <c r="F10" s="4" t="s">
        <v>33</v>
      </c>
      <c r="G10" s="4" t="s">
        <v>34</v>
      </c>
      <c r="H10" s="5">
        <v>0.05</v>
      </c>
      <c r="I10" s="23"/>
      <c r="J10" s="6" t="e">
        <f>VLOOKUP(I10,Datos!$A$1:$B$5,2,0)</f>
        <v>#N/A</v>
      </c>
    </row>
    <row r="11" spans="1:10" ht="81" customHeight="1" thickBot="1" x14ac:dyDescent="0.25">
      <c r="A11" s="50"/>
      <c r="B11" s="14" t="s">
        <v>15</v>
      </c>
      <c r="C11" s="12" t="s">
        <v>35</v>
      </c>
      <c r="D11" s="19" t="s">
        <v>36</v>
      </c>
      <c r="E11" s="20" t="s">
        <v>37</v>
      </c>
      <c r="F11" s="4" t="s">
        <v>38</v>
      </c>
      <c r="G11" s="4" t="s">
        <v>39</v>
      </c>
      <c r="H11" s="5">
        <v>0.05</v>
      </c>
      <c r="I11" s="23"/>
      <c r="J11" s="6" t="e">
        <f>VLOOKUP(I11,Datos!$A$1:$B$5,2,0)</f>
        <v>#N/A</v>
      </c>
    </row>
    <row r="12" spans="1:10" ht="54.75" customHeight="1" thickBot="1" x14ac:dyDescent="0.25">
      <c r="A12" s="50"/>
      <c r="B12" s="14" t="s">
        <v>16</v>
      </c>
      <c r="C12" s="12" t="s">
        <v>40</v>
      </c>
      <c r="D12" s="19" t="s">
        <v>41</v>
      </c>
      <c r="E12" s="20" t="s">
        <v>42</v>
      </c>
      <c r="F12" s="4" t="s">
        <v>43</v>
      </c>
      <c r="G12" s="4" t="s">
        <v>44</v>
      </c>
      <c r="H12" s="5">
        <v>0.05</v>
      </c>
      <c r="I12" s="23"/>
      <c r="J12" s="6" t="e">
        <f>VLOOKUP(I12,Datos!$A$1:$B$5,2,0)</f>
        <v>#N/A</v>
      </c>
    </row>
    <row r="13" spans="1:10" ht="93" customHeight="1" thickBot="1" x14ac:dyDescent="0.25">
      <c r="A13" s="51"/>
      <c r="B13" s="14" t="s">
        <v>17</v>
      </c>
      <c r="C13" s="12" t="s">
        <v>196</v>
      </c>
      <c r="D13" s="19" t="s">
        <v>45</v>
      </c>
      <c r="E13" s="20" t="s">
        <v>46</v>
      </c>
      <c r="F13" s="4" t="s">
        <v>47</v>
      </c>
      <c r="G13" s="4" t="s">
        <v>48</v>
      </c>
      <c r="H13" s="5">
        <v>0.05</v>
      </c>
      <c r="I13" s="23"/>
      <c r="J13" s="6" t="e">
        <f>VLOOKUP(I13,Datos!$A$1:$B$5,2,0)</f>
        <v>#N/A</v>
      </c>
    </row>
    <row r="14" spans="1:10" ht="20" customHeight="1" thickBot="1" x14ac:dyDescent="0.25">
      <c r="A14" s="52" t="s">
        <v>114</v>
      </c>
      <c r="B14" s="53"/>
      <c r="C14" s="53"/>
      <c r="D14" s="53"/>
      <c r="E14" s="53"/>
      <c r="F14" s="53"/>
      <c r="G14" s="53"/>
      <c r="H14" s="53"/>
      <c r="I14" s="54"/>
      <c r="J14" s="38" t="e">
        <f>(J8*H8+J9*H9+J10*H10+J11*H11+J12*H12+J13*H13)/0.3</f>
        <v>#N/A</v>
      </c>
    </row>
    <row r="15" spans="1:10" ht="16" thickBot="1" x14ac:dyDescent="0.25">
      <c r="A15" s="83" t="s">
        <v>189</v>
      </c>
      <c r="B15" s="84"/>
      <c r="C15" s="84"/>
      <c r="D15" s="84"/>
      <c r="E15" s="84"/>
      <c r="F15" s="84"/>
      <c r="G15" s="84"/>
      <c r="H15" s="84"/>
      <c r="I15" s="84"/>
      <c r="J15" s="85"/>
    </row>
    <row r="16" spans="1:10" ht="60" customHeight="1" thickBot="1" x14ac:dyDescent="0.25">
      <c r="A16" s="73" t="s">
        <v>69</v>
      </c>
      <c r="B16" s="14" t="s">
        <v>18</v>
      </c>
      <c r="C16" s="18" t="s">
        <v>49</v>
      </c>
      <c r="D16" s="19" t="s">
        <v>50</v>
      </c>
      <c r="E16" s="20" t="s">
        <v>51</v>
      </c>
      <c r="F16" s="4" t="s">
        <v>52</v>
      </c>
      <c r="G16" s="4" t="s">
        <v>53</v>
      </c>
      <c r="H16" s="5">
        <v>0.03</v>
      </c>
      <c r="I16" s="23"/>
      <c r="J16" s="6" t="e">
        <f>VLOOKUP(I16,Datos!$A$1:$B$5,2,0)</f>
        <v>#N/A</v>
      </c>
    </row>
    <row r="17" spans="1:10" ht="67.5" customHeight="1" thickBot="1" x14ac:dyDescent="0.25">
      <c r="A17" s="75"/>
      <c r="B17" s="16" t="s">
        <v>19</v>
      </c>
      <c r="C17" s="18" t="s">
        <v>54</v>
      </c>
      <c r="D17" s="19" t="s">
        <v>55</v>
      </c>
      <c r="E17" s="20" t="s">
        <v>56</v>
      </c>
      <c r="F17" s="4" t="s">
        <v>57</v>
      </c>
      <c r="G17" s="4" t="s">
        <v>58</v>
      </c>
      <c r="H17" s="5">
        <v>0.04</v>
      </c>
      <c r="I17" s="23"/>
      <c r="J17" s="6" t="e">
        <f>VLOOKUP(I17,Datos!$A$1:$B$5,2,0)</f>
        <v>#N/A</v>
      </c>
    </row>
    <row r="18" spans="1:10" ht="77.25" customHeight="1" thickBot="1" x14ac:dyDescent="0.25">
      <c r="A18" s="75"/>
      <c r="B18" s="17" t="s">
        <v>20</v>
      </c>
      <c r="C18" s="18" t="s">
        <v>59</v>
      </c>
      <c r="D18" s="19" t="s">
        <v>60</v>
      </c>
      <c r="E18" s="20" t="s">
        <v>61</v>
      </c>
      <c r="F18" s="4" t="s">
        <v>62</v>
      </c>
      <c r="G18" s="4" t="s">
        <v>63</v>
      </c>
      <c r="H18" s="5">
        <v>0.04</v>
      </c>
      <c r="I18" s="23"/>
      <c r="J18" s="6" t="e">
        <f>VLOOKUP(I18,Datos!$A$1:$B$5,2,0)</f>
        <v>#N/A</v>
      </c>
    </row>
    <row r="19" spans="1:10" ht="71.25" customHeight="1" thickBot="1" x14ac:dyDescent="0.25">
      <c r="A19" s="74"/>
      <c r="B19" s="17" t="s">
        <v>21</v>
      </c>
      <c r="C19" s="18" t="s">
        <v>64</v>
      </c>
      <c r="D19" s="19" t="s">
        <v>65</v>
      </c>
      <c r="E19" s="20" t="s">
        <v>66</v>
      </c>
      <c r="F19" s="4" t="s">
        <v>67</v>
      </c>
      <c r="G19" s="4" t="s">
        <v>68</v>
      </c>
      <c r="H19" s="5">
        <v>0.04</v>
      </c>
      <c r="I19" s="23"/>
      <c r="J19" s="6" t="e">
        <f>VLOOKUP(I19,Datos!$A$1:$B$5,2,0)</f>
        <v>#N/A</v>
      </c>
    </row>
    <row r="20" spans="1:10" ht="20" customHeight="1" thickBot="1" x14ac:dyDescent="0.25">
      <c r="A20" s="52" t="s">
        <v>115</v>
      </c>
      <c r="B20" s="53"/>
      <c r="C20" s="53"/>
      <c r="D20" s="53"/>
      <c r="E20" s="53"/>
      <c r="F20" s="53"/>
      <c r="G20" s="53"/>
      <c r="H20" s="53"/>
      <c r="I20" s="54"/>
      <c r="J20" s="38" t="e">
        <f>(J16*H16+J17*H17+J18*H18+J19*H19)/0.15</f>
        <v>#N/A</v>
      </c>
    </row>
    <row r="21" spans="1:10" ht="20" customHeight="1" thickBot="1" x14ac:dyDescent="0.25">
      <c r="A21" s="79" t="s">
        <v>116</v>
      </c>
      <c r="B21" s="80"/>
      <c r="C21" s="80"/>
      <c r="D21" s="80"/>
      <c r="E21" s="80"/>
      <c r="F21" s="80"/>
      <c r="G21" s="80"/>
      <c r="H21" s="80"/>
      <c r="I21" s="81"/>
      <c r="J21" s="39" t="e">
        <f>(J8*H8+J9*H9+J10*H10+J11*H11+J12*H12+J13*H13+J16*H16+J17*H17+J18*H18+J19*H19)/0.45</f>
        <v>#N/A</v>
      </c>
    </row>
    <row r="22" spans="1:10" ht="16" thickBot="1" x14ac:dyDescent="0.25"/>
    <row r="23" spans="1:10" ht="16" thickBot="1" x14ac:dyDescent="0.25">
      <c r="A23" s="59" t="s">
        <v>190</v>
      </c>
      <c r="B23" s="60"/>
      <c r="C23" s="60"/>
      <c r="D23" s="60"/>
      <c r="E23" s="60"/>
      <c r="F23" s="60"/>
      <c r="G23" s="60"/>
      <c r="H23" s="60"/>
      <c r="I23" s="60"/>
      <c r="J23" s="61"/>
    </row>
    <row r="24" spans="1:10" ht="16" thickBot="1" x14ac:dyDescent="0.25">
      <c r="A24" s="62" t="s">
        <v>0</v>
      </c>
      <c r="B24" s="63"/>
      <c r="C24" s="68" t="s">
        <v>1</v>
      </c>
      <c r="D24" s="69"/>
      <c r="E24" s="69"/>
      <c r="F24" s="69"/>
      <c r="G24" s="70"/>
      <c r="H24" s="49" t="s">
        <v>192</v>
      </c>
      <c r="I24" s="49" t="s">
        <v>2</v>
      </c>
      <c r="J24" s="49" t="s">
        <v>79</v>
      </c>
    </row>
    <row r="25" spans="1:10" x14ac:dyDescent="0.2">
      <c r="A25" s="64"/>
      <c r="B25" s="65"/>
      <c r="C25" s="9" t="s">
        <v>3</v>
      </c>
      <c r="D25" s="9" t="s">
        <v>5</v>
      </c>
      <c r="E25" s="10" t="s">
        <v>7</v>
      </c>
      <c r="F25" s="2" t="s">
        <v>9</v>
      </c>
      <c r="G25" s="2" t="s">
        <v>11</v>
      </c>
      <c r="H25" s="50"/>
      <c r="I25" s="50"/>
      <c r="J25" s="50"/>
    </row>
    <row r="26" spans="1:10" ht="16" thickBot="1" x14ac:dyDescent="0.25">
      <c r="A26" s="66"/>
      <c r="B26" s="67"/>
      <c r="C26" s="8" t="s">
        <v>4</v>
      </c>
      <c r="D26" s="8" t="s">
        <v>6</v>
      </c>
      <c r="E26" s="11" t="s">
        <v>8</v>
      </c>
      <c r="F26" s="3" t="s">
        <v>10</v>
      </c>
      <c r="G26" s="3" t="s">
        <v>12</v>
      </c>
      <c r="H26" s="51"/>
      <c r="I26" s="51"/>
      <c r="J26" s="51"/>
    </row>
    <row r="27" spans="1:10" ht="72" customHeight="1" thickBot="1" x14ac:dyDescent="0.25">
      <c r="A27" s="73" t="s">
        <v>108</v>
      </c>
      <c r="B27" s="15" t="s">
        <v>80</v>
      </c>
      <c r="C27" s="21" t="s">
        <v>84</v>
      </c>
      <c r="D27" s="7" t="s">
        <v>85</v>
      </c>
      <c r="E27" s="7" t="s">
        <v>197</v>
      </c>
      <c r="F27" s="7" t="s">
        <v>86</v>
      </c>
      <c r="G27" s="7" t="s">
        <v>87</v>
      </c>
      <c r="H27" s="5">
        <v>0.05</v>
      </c>
      <c r="I27" s="23"/>
      <c r="J27" s="6" t="e">
        <f>VLOOKUP(I27,Datos!$A$1:$B$5,2,0)</f>
        <v>#N/A</v>
      </c>
    </row>
    <row r="28" spans="1:10" ht="60" customHeight="1" thickBot="1" x14ac:dyDescent="0.25">
      <c r="A28" s="74"/>
      <c r="B28" s="3" t="s">
        <v>17</v>
      </c>
      <c r="C28" s="22" t="s">
        <v>198</v>
      </c>
      <c r="D28" s="4" t="s">
        <v>88</v>
      </c>
      <c r="E28" s="4" t="s">
        <v>89</v>
      </c>
      <c r="F28" s="4" t="s">
        <v>90</v>
      </c>
      <c r="G28" s="4" t="s">
        <v>91</v>
      </c>
      <c r="H28" s="5">
        <v>0.05</v>
      </c>
      <c r="I28" s="23"/>
      <c r="J28" s="6" t="e">
        <f>VLOOKUP(I28,Datos!$A$1:$B$5,2,0)</f>
        <v>#N/A</v>
      </c>
    </row>
    <row r="29" spans="1:10" ht="20" customHeight="1" thickBot="1" x14ac:dyDescent="0.25">
      <c r="A29" s="52" t="s">
        <v>118</v>
      </c>
      <c r="B29" s="53"/>
      <c r="C29" s="53"/>
      <c r="D29" s="53"/>
      <c r="E29" s="53"/>
      <c r="F29" s="53"/>
      <c r="G29" s="53"/>
      <c r="H29" s="53"/>
      <c r="I29" s="54"/>
      <c r="J29" s="38" t="e">
        <f>(J27*H27+J28*H28)/0.1</f>
        <v>#N/A</v>
      </c>
    </row>
    <row r="30" spans="1:10" ht="77.25" customHeight="1" thickBot="1" x14ac:dyDescent="0.25">
      <c r="A30" s="73" t="s">
        <v>109</v>
      </c>
      <c r="B30" s="3" t="s">
        <v>20</v>
      </c>
      <c r="C30" s="22" t="s">
        <v>176</v>
      </c>
      <c r="D30" s="4" t="s">
        <v>92</v>
      </c>
      <c r="E30" s="4" t="s">
        <v>177</v>
      </c>
      <c r="F30" s="4" t="s">
        <v>178</v>
      </c>
      <c r="G30" s="4" t="s">
        <v>179</v>
      </c>
      <c r="H30" s="5">
        <v>0.05</v>
      </c>
      <c r="I30" s="23"/>
      <c r="J30" s="6" t="e">
        <f>VLOOKUP(I30,Datos!$A$1:$B$5,2,0)</f>
        <v>#N/A</v>
      </c>
    </row>
    <row r="31" spans="1:10" ht="62.25" customHeight="1" thickBot="1" x14ac:dyDescent="0.25">
      <c r="A31" s="75"/>
      <c r="B31" s="3" t="s">
        <v>81</v>
      </c>
      <c r="C31" s="22" t="s">
        <v>93</v>
      </c>
      <c r="D31" s="4" t="s">
        <v>94</v>
      </c>
      <c r="E31" s="4" t="s">
        <v>95</v>
      </c>
      <c r="F31" s="4" t="s">
        <v>96</v>
      </c>
      <c r="G31" s="4" t="s">
        <v>97</v>
      </c>
      <c r="H31" s="5">
        <v>0.05</v>
      </c>
      <c r="I31" s="23"/>
      <c r="J31" s="6" t="e">
        <f>VLOOKUP(I31,Datos!$A$1:$B$5,2,0)</f>
        <v>#N/A</v>
      </c>
    </row>
    <row r="32" spans="1:10" ht="84" customHeight="1" thickBot="1" x14ac:dyDescent="0.25">
      <c r="A32" s="75"/>
      <c r="B32" s="3" t="s">
        <v>82</v>
      </c>
      <c r="C32" s="22" t="s">
        <v>98</v>
      </c>
      <c r="D32" s="4" t="s">
        <v>99</v>
      </c>
      <c r="E32" s="4" t="s">
        <v>100</v>
      </c>
      <c r="F32" s="4" t="s">
        <v>101</v>
      </c>
      <c r="G32" s="4" t="s">
        <v>102</v>
      </c>
      <c r="H32" s="5">
        <v>0.05</v>
      </c>
      <c r="I32" s="23"/>
      <c r="J32" s="6" t="e">
        <f>VLOOKUP(I32,Datos!$A$1:$B$5,2,0)</f>
        <v>#N/A</v>
      </c>
    </row>
    <row r="33" spans="1:10" ht="72.75" customHeight="1" thickBot="1" x14ac:dyDescent="0.25">
      <c r="A33" s="74"/>
      <c r="B33" s="3" t="s">
        <v>83</v>
      </c>
      <c r="C33" s="22" t="s">
        <v>103</v>
      </c>
      <c r="D33" s="4" t="s">
        <v>104</v>
      </c>
      <c r="E33" s="4" t="s">
        <v>105</v>
      </c>
      <c r="F33" s="4" t="s">
        <v>106</v>
      </c>
      <c r="G33" s="4" t="s">
        <v>107</v>
      </c>
      <c r="H33" s="5">
        <v>0.05</v>
      </c>
      <c r="I33" s="23"/>
      <c r="J33" s="6" t="e">
        <f>VLOOKUP(I33,Datos!$A$1:$B$5,2,0)</f>
        <v>#N/A</v>
      </c>
    </row>
    <row r="34" spans="1:10" ht="20" customHeight="1" thickBot="1" x14ac:dyDescent="0.25">
      <c r="A34" s="52" t="s">
        <v>117</v>
      </c>
      <c r="B34" s="53"/>
      <c r="C34" s="53"/>
      <c r="D34" s="53"/>
      <c r="E34" s="53"/>
      <c r="F34" s="53"/>
      <c r="G34" s="53"/>
      <c r="H34" s="53"/>
      <c r="I34" s="54"/>
      <c r="J34" s="38" t="e">
        <f>(J30*H30+J31*H31+J32*H32+J33*H33)/0.2</f>
        <v>#N/A</v>
      </c>
    </row>
    <row r="35" spans="1:10" ht="20" customHeight="1" thickBot="1" x14ac:dyDescent="0.25">
      <c r="A35" s="76" t="s">
        <v>119</v>
      </c>
      <c r="B35" s="77"/>
      <c r="C35" s="77"/>
      <c r="D35" s="77"/>
      <c r="E35" s="77"/>
      <c r="F35" s="77"/>
      <c r="G35" s="77"/>
      <c r="H35" s="77"/>
      <c r="I35" s="78"/>
      <c r="J35" s="40" t="e">
        <f>(J27*H27+J28*H28+J30*H30+J31*H31+J32*H32+J33*H33)/0.3</f>
        <v>#N/A</v>
      </c>
    </row>
    <row r="36" spans="1:10" ht="16" thickBot="1" x14ac:dyDescent="0.25"/>
    <row r="37" spans="1:10" ht="20" customHeight="1" thickBot="1" x14ac:dyDescent="0.25">
      <c r="A37" s="76" t="s">
        <v>160</v>
      </c>
      <c r="B37" s="77"/>
      <c r="C37" s="77"/>
      <c r="D37" s="77"/>
      <c r="E37" s="77"/>
      <c r="F37" s="77"/>
      <c r="G37" s="77"/>
      <c r="H37" s="77"/>
      <c r="I37" s="78"/>
      <c r="J37" s="40" t="e">
        <f>(J21*0.45+J35*0.3)/0.75</f>
        <v>#N/A</v>
      </c>
    </row>
  </sheetData>
  <mergeCells count="28">
    <mergeCell ref="A15:J15"/>
    <mergeCell ref="A16:A19"/>
    <mergeCell ref="A20:I20"/>
    <mergeCell ref="A37:I37"/>
    <mergeCell ref="A34:I34"/>
    <mergeCell ref="A35:I35"/>
    <mergeCell ref="A23:J23"/>
    <mergeCell ref="A24:B26"/>
    <mergeCell ref="C24:G24"/>
    <mergeCell ref="H24:H26"/>
    <mergeCell ref="I24:I26"/>
    <mergeCell ref="J24:J26"/>
    <mergeCell ref="B1:D1"/>
    <mergeCell ref="F1:J1"/>
    <mergeCell ref="A27:A28"/>
    <mergeCell ref="A29:I29"/>
    <mergeCell ref="A30:A33"/>
    <mergeCell ref="A21:I21"/>
    <mergeCell ref="C2:J2"/>
    <mergeCell ref="A3:J3"/>
    <mergeCell ref="A4:J4"/>
    <mergeCell ref="A5:B7"/>
    <mergeCell ref="C5:G5"/>
    <mergeCell ref="H5:H7"/>
    <mergeCell ref="I5:I7"/>
    <mergeCell ref="J5:J7"/>
    <mergeCell ref="A8:A13"/>
    <mergeCell ref="A14:I14"/>
  </mergeCells>
  <printOptions horizontalCentered="1"/>
  <pageMargins left="0.43307086614173229" right="0.43307086614173229" top="0.98425196850393704" bottom="0.35433070866141736" header="0.31496062992125984" footer="0.31496062992125984"/>
  <pageSetup paperSize="9" scale="71" orientation="landscape" r:id="rId1"/>
  <headerFooter>
    <oddHeader>&amp;L&amp;10CENTRO UNIVERSITARIO
DE LA DEFENSA
ESCUELA NAVAL MILITAR&amp;R&amp;G</oddHeader>
  </headerFooter>
  <rowBreaks count="2" manualBreakCount="2">
    <brk id="14" max="16383" man="1"/>
    <brk id="22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Datos!$A$1:$A$5</xm:f>
          </x14:formula1>
          <xm:sqref>I8:I13 I30:I33 I16:I19 I27:I28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7"/>
  <sheetViews>
    <sheetView topLeftCell="A19" zoomScale="80" zoomScaleNormal="80" zoomScalePageLayoutView="70" workbookViewId="0">
      <selection activeCell="A35" sqref="A35:I35"/>
    </sheetView>
  </sheetViews>
  <sheetFormatPr baseColWidth="10" defaultRowHeight="15" x14ac:dyDescent="0.2"/>
  <cols>
    <col min="1" max="1" width="12.6640625" customWidth="1"/>
    <col min="2" max="2" width="12.6640625" style="1" customWidth="1"/>
    <col min="3" max="7" width="25.6640625" customWidth="1"/>
    <col min="8" max="10" width="12.6640625" customWidth="1"/>
  </cols>
  <sheetData>
    <row r="1" spans="1:10" s="13" customFormat="1" ht="30" customHeight="1" x14ac:dyDescent="0.2">
      <c r="A1" s="42" t="s">
        <v>71</v>
      </c>
      <c r="B1" s="47">
        <f>'Informe Director'!B1:D1</f>
        <v>0</v>
      </c>
      <c r="C1" s="47"/>
      <c r="D1" s="47"/>
      <c r="E1" s="42" t="s">
        <v>140</v>
      </c>
      <c r="F1" s="48">
        <f>'Informe Director'!F1:J1</f>
        <v>0</v>
      </c>
      <c r="G1" s="48"/>
      <c r="H1" s="48"/>
      <c r="I1" s="48"/>
      <c r="J1" s="48"/>
    </row>
    <row r="2" spans="1:10" s="13" customFormat="1" ht="30" customHeight="1" thickBot="1" x14ac:dyDescent="0.25">
      <c r="A2" s="42" t="s">
        <v>181</v>
      </c>
      <c r="B2" s="32"/>
      <c r="C2" s="55">
        <f>'Informe Director'!C2:J2</f>
        <v>0</v>
      </c>
      <c r="D2" s="55"/>
      <c r="E2" s="55"/>
      <c r="F2" s="55"/>
      <c r="G2" s="55"/>
      <c r="H2" s="55"/>
      <c r="I2" s="55"/>
      <c r="J2" s="55"/>
    </row>
    <row r="3" spans="1:10" ht="25" customHeight="1" thickBot="1" x14ac:dyDescent="0.25">
      <c r="A3" s="56" t="s">
        <v>184</v>
      </c>
      <c r="B3" s="57"/>
      <c r="C3" s="57"/>
      <c r="D3" s="57"/>
      <c r="E3" s="57"/>
      <c r="F3" s="57"/>
      <c r="G3" s="57"/>
      <c r="H3" s="57"/>
      <c r="I3" s="57"/>
      <c r="J3" s="58"/>
    </row>
    <row r="4" spans="1:10" ht="20" customHeight="1" thickBot="1" x14ac:dyDescent="0.25">
      <c r="A4" s="59" t="s">
        <v>189</v>
      </c>
      <c r="B4" s="60"/>
      <c r="C4" s="60"/>
      <c r="D4" s="60"/>
      <c r="E4" s="60"/>
      <c r="F4" s="60"/>
      <c r="G4" s="60"/>
      <c r="H4" s="60"/>
      <c r="I4" s="60"/>
      <c r="J4" s="61"/>
    </row>
    <row r="5" spans="1:10" ht="16" thickBot="1" x14ac:dyDescent="0.25">
      <c r="A5" s="62" t="s">
        <v>0</v>
      </c>
      <c r="B5" s="63"/>
      <c r="C5" s="68" t="s">
        <v>1</v>
      </c>
      <c r="D5" s="69"/>
      <c r="E5" s="69"/>
      <c r="F5" s="69"/>
      <c r="G5" s="70"/>
      <c r="H5" s="49" t="s">
        <v>191</v>
      </c>
      <c r="I5" s="49" t="s">
        <v>2</v>
      </c>
      <c r="J5" s="49" t="s">
        <v>79</v>
      </c>
    </row>
    <row r="6" spans="1:10" x14ac:dyDescent="0.2">
      <c r="A6" s="64"/>
      <c r="B6" s="65"/>
      <c r="C6" s="9" t="s">
        <v>3</v>
      </c>
      <c r="D6" s="9" t="s">
        <v>5</v>
      </c>
      <c r="E6" s="10" t="s">
        <v>7</v>
      </c>
      <c r="F6" s="2" t="s">
        <v>9</v>
      </c>
      <c r="G6" s="2" t="s">
        <v>11</v>
      </c>
      <c r="H6" s="50"/>
      <c r="I6" s="50"/>
      <c r="J6" s="50"/>
    </row>
    <row r="7" spans="1:10" ht="16" thickBot="1" x14ac:dyDescent="0.25">
      <c r="A7" s="66"/>
      <c r="B7" s="67"/>
      <c r="C7" s="8" t="s">
        <v>4</v>
      </c>
      <c r="D7" s="8" t="s">
        <v>6</v>
      </c>
      <c r="E7" s="11" t="s">
        <v>8</v>
      </c>
      <c r="F7" s="3" t="s">
        <v>10</v>
      </c>
      <c r="G7" s="3" t="s">
        <v>12</v>
      </c>
      <c r="H7" s="51"/>
      <c r="I7" s="51"/>
      <c r="J7" s="51"/>
    </row>
    <row r="8" spans="1:10" ht="83.25" customHeight="1" thickBot="1" x14ac:dyDescent="0.25">
      <c r="A8" s="49" t="s">
        <v>70</v>
      </c>
      <c r="B8" s="14" t="s">
        <v>13</v>
      </c>
      <c r="C8" s="12" t="s">
        <v>22</v>
      </c>
      <c r="D8" s="19" t="s">
        <v>23</v>
      </c>
      <c r="E8" s="20" t="s">
        <v>24</v>
      </c>
      <c r="F8" s="4" t="s">
        <v>194</v>
      </c>
      <c r="G8" s="4" t="s">
        <v>195</v>
      </c>
      <c r="H8" s="5">
        <v>0.05</v>
      </c>
      <c r="I8" s="23"/>
      <c r="J8" s="6" t="e">
        <f>VLOOKUP(I8,Datos!$A$1:$B$5,2,0)</f>
        <v>#N/A</v>
      </c>
    </row>
    <row r="9" spans="1:10" ht="75" customHeight="1" thickBot="1" x14ac:dyDescent="0.25">
      <c r="A9" s="50"/>
      <c r="B9" s="14" t="s">
        <v>14</v>
      </c>
      <c r="C9" s="12" t="s">
        <v>25</v>
      </c>
      <c r="D9" s="19" t="s">
        <v>26</v>
      </c>
      <c r="E9" s="20" t="s">
        <v>27</v>
      </c>
      <c r="F9" s="4" t="s">
        <v>28</v>
      </c>
      <c r="G9" s="4" t="s">
        <v>29</v>
      </c>
      <c r="H9" s="5">
        <v>0.05</v>
      </c>
      <c r="I9" s="23"/>
      <c r="J9" s="6" t="e">
        <f>VLOOKUP(I9,Datos!$A$1:$B$5,2,0)</f>
        <v>#N/A</v>
      </c>
    </row>
    <row r="10" spans="1:10" ht="87.75" customHeight="1" thickBot="1" x14ac:dyDescent="0.25">
      <c r="A10" s="50"/>
      <c r="B10" s="14" t="s">
        <v>175</v>
      </c>
      <c r="C10" s="12" t="s">
        <v>30</v>
      </c>
      <c r="D10" s="19" t="s">
        <v>31</v>
      </c>
      <c r="E10" s="20" t="s">
        <v>32</v>
      </c>
      <c r="F10" s="4" t="s">
        <v>33</v>
      </c>
      <c r="G10" s="4" t="s">
        <v>34</v>
      </c>
      <c r="H10" s="5">
        <v>0.05</v>
      </c>
      <c r="I10" s="23"/>
      <c r="J10" s="6" t="e">
        <f>VLOOKUP(I10,Datos!$A$1:$B$5,2,0)</f>
        <v>#N/A</v>
      </c>
    </row>
    <row r="11" spans="1:10" ht="81" customHeight="1" thickBot="1" x14ac:dyDescent="0.25">
      <c r="A11" s="50"/>
      <c r="B11" s="14" t="s">
        <v>15</v>
      </c>
      <c r="C11" s="12" t="s">
        <v>35</v>
      </c>
      <c r="D11" s="19" t="s">
        <v>36</v>
      </c>
      <c r="E11" s="20" t="s">
        <v>37</v>
      </c>
      <c r="F11" s="4" t="s">
        <v>38</v>
      </c>
      <c r="G11" s="4" t="s">
        <v>39</v>
      </c>
      <c r="H11" s="5">
        <v>0.05</v>
      </c>
      <c r="I11" s="23"/>
      <c r="J11" s="6" t="e">
        <f>VLOOKUP(I11,Datos!$A$1:$B$5,2,0)</f>
        <v>#N/A</v>
      </c>
    </row>
    <row r="12" spans="1:10" ht="54.75" customHeight="1" thickBot="1" x14ac:dyDescent="0.25">
      <c r="A12" s="50"/>
      <c r="B12" s="14" t="s">
        <v>16</v>
      </c>
      <c r="C12" s="12" t="s">
        <v>40</v>
      </c>
      <c r="D12" s="19" t="s">
        <v>41</v>
      </c>
      <c r="E12" s="20" t="s">
        <v>42</v>
      </c>
      <c r="F12" s="4" t="s">
        <v>43</v>
      </c>
      <c r="G12" s="4" t="s">
        <v>44</v>
      </c>
      <c r="H12" s="5">
        <v>0.05</v>
      </c>
      <c r="I12" s="23"/>
      <c r="J12" s="6" t="e">
        <f>VLOOKUP(I12,Datos!$A$1:$B$5,2,0)</f>
        <v>#N/A</v>
      </c>
    </row>
    <row r="13" spans="1:10" ht="93" customHeight="1" thickBot="1" x14ac:dyDescent="0.25">
      <c r="A13" s="51"/>
      <c r="B13" s="14" t="s">
        <v>17</v>
      </c>
      <c r="C13" s="12" t="s">
        <v>196</v>
      </c>
      <c r="D13" s="19" t="s">
        <v>45</v>
      </c>
      <c r="E13" s="20" t="s">
        <v>46</v>
      </c>
      <c r="F13" s="4" t="s">
        <v>47</v>
      </c>
      <c r="G13" s="4" t="s">
        <v>48</v>
      </c>
      <c r="H13" s="5">
        <v>0.05</v>
      </c>
      <c r="I13" s="23"/>
      <c r="J13" s="6" t="e">
        <f>VLOOKUP(I13,Datos!$A$1:$B$5,2,0)</f>
        <v>#N/A</v>
      </c>
    </row>
    <row r="14" spans="1:10" ht="20" customHeight="1" thickBot="1" x14ac:dyDescent="0.25">
      <c r="A14" s="52" t="s">
        <v>120</v>
      </c>
      <c r="B14" s="53"/>
      <c r="C14" s="53"/>
      <c r="D14" s="53"/>
      <c r="E14" s="53"/>
      <c r="F14" s="53"/>
      <c r="G14" s="53"/>
      <c r="H14" s="53"/>
      <c r="I14" s="54"/>
      <c r="J14" s="38" t="e">
        <f>(J8*H8+J9*H9+J10*H10+J11*H11+J12*H12+J13*H13)/0.3</f>
        <v>#N/A</v>
      </c>
    </row>
    <row r="15" spans="1:10" ht="16" thickBot="1" x14ac:dyDescent="0.25">
      <c r="A15" s="83" t="s">
        <v>189</v>
      </c>
      <c r="B15" s="84"/>
      <c r="C15" s="84"/>
      <c r="D15" s="84"/>
      <c r="E15" s="84"/>
      <c r="F15" s="84"/>
      <c r="G15" s="84"/>
      <c r="H15" s="84"/>
      <c r="I15" s="84"/>
      <c r="J15" s="85"/>
    </row>
    <row r="16" spans="1:10" ht="60" customHeight="1" thickBot="1" x14ac:dyDescent="0.25">
      <c r="A16" s="73" t="s">
        <v>69</v>
      </c>
      <c r="B16" s="14" t="s">
        <v>18</v>
      </c>
      <c r="C16" s="18" t="s">
        <v>49</v>
      </c>
      <c r="D16" s="19" t="s">
        <v>50</v>
      </c>
      <c r="E16" s="20" t="s">
        <v>51</v>
      </c>
      <c r="F16" s="4" t="s">
        <v>52</v>
      </c>
      <c r="G16" s="4" t="s">
        <v>53</v>
      </c>
      <c r="H16" s="5">
        <v>0.03</v>
      </c>
      <c r="I16" s="23"/>
      <c r="J16" s="6" t="e">
        <f>VLOOKUP(I16,Datos!$A$1:$B$5,2,0)</f>
        <v>#N/A</v>
      </c>
    </row>
    <row r="17" spans="1:10" ht="67.5" customHeight="1" thickBot="1" x14ac:dyDescent="0.25">
      <c r="A17" s="75"/>
      <c r="B17" s="16" t="s">
        <v>19</v>
      </c>
      <c r="C17" s="18" t="s">
        <v>54</v>
      </c>
      <c r="D17" s="19" t="s">
        <v>55</v>
      </c>
      <c r="E17" s="20" t="s">
        <v>56</v>
      </c>
      <c r="F17" s="4" t="s">
        <v>57</v>
      </c>
      <c r="G17" s="4" t="s">
        <v>58</v>
      </c>
      <c r="H17" s="5">
        <v>0.04</v>
      </c>
      <c r="I17" s="23"/>
      <c r="J17" s="6" t="e">
        <f>VLOOKUP(I17,Datos!$A$1:$B$5,2,0)</f>
        <v>#N/A</v>
      </c>
    </row>
    <row r="18" spans="1:10" ht="77.25" customHeight="1" thickBot="1" x14ac:dyDescent="0.25">
      <c r="A18" s="75"/>
      <c r="B18" s="17" t="s">
        <v>20</v>
      </c>
      <c r="C18" s="18" t="s">
        <v>59</v>
      </c>
      <c r="D18" s="19" t="s">
        <v>60</v>
      </c>
      <c r="E18" s="20" t="s">
        <v>61</v>
      </c>
      <c r="F18" s="4" t="s">
        <v>62</v>
      </c>
      <c r="G18" s="4" t="s">
        <v>63</v>
      </c>
      <c r="H18" s="5">
        <v>0.04</v>
      </c>
      <c r="I18" s="23"/>
      <c r="J18" s="6" t="e">
        <f>VLOOKUP(I18,Datos!$A$1:$B$5,2,0)</f>
        <v>#N/A</v>
      </c>
    </row>
    <row r="19" spans="1:10" ht="71.25" customHeight="1" thickBot="1" x14ac:dyDescent="0.25">
      <c r="A19" s="74"/>
      <c r="B19" s="17" t="s">
        <v>21</v>
      </c>
      <c r="C19" s="18" t="s">
        <v>64</v>
      </c>
      <c r="D19" s="19" t="s">
        <v>65</v>
      </c>
      <c r="E19" s="20" t="s">
        <v>66</v>
      </c>
      <c r="F19" s="4" t="s">
        <v>67</v>
      </c>
      <c r="G19" s="4" t="s">
        <v>68</v>
      </c>
      <c r="H19" s="5">
        <v>0.04</v>
      </c>
      <c r="I19" s="23"/>
      <c r="J19" s="6" t="e">
        <f>VLOOKUP(I19,Datos!$A$1:$B$5,2,0)</f>
        <v>#N/A</v>
      </c>
    </row>
    <row r="20" spans="1:10" ht="20" customHeight="1" thickBot="1" x14ac:dyDescent="0.25">
      <c r="A20" s="52" t="s">
        <v>121</v>
      </c>
      <c r="B20" s="53"/>
      <c r="C20" s="53"/>
      <c r="D20" s="53"/>
      <c r="E20" s="53"/>
      <c r="F20" s="53"/>
      <c r="G20" s="53"/>
      <c r="H20" s="53"/>
      <c r="I20" s="54"/>
      <c r="J20" s="38" t="e">
        <f>(J16*H16+J17*H17+J18*H18+J19*H19)/0.15</f>
        <v>#N/A</v>
      </c>
    </row>
    <row r="21" spans="1:10" ht="20" customHeight="1" thickBot="1" x14ac:dyDescent="0.25">
      <c r="A21" s="79" t="s">
        <v>122</v>
      </c>
      <c r="B21" s="80"/>
      <c r="C21" s="80"/>
      <c r="D21" s="80"/>
      <c r="E21" s="80"/>
      <c r="F21" s="80"/>
      <c r="G21" s="80"/>
      <c r="H21" s="80"/>
      <c r="I21" s="81"/>
      <c r="J21" s="39" t="e">
        <f>(J8*H8+J9*H9+J10*H10+J11*H11+J12*H12+J13*H13+J16*H16+J17*H17+J18*H18+J19*H19)/0.45</f>
        <v>#N/A</v>
      </c>
    </row>
    <row r="22" spans="1:10" ht="16" thickBot="1" x14ac:dyDescent="0.25"/>
    <row r="23" spans="1:10" ht="16" thickBot="1" x14ac:dyDescent="0.25">
      <c r="A23" s="59" t="s">
        <v>190</v>
      </c>
      <c r="B23" s="60"/>
      <c r="C23" s="60"/>
      <c r="D23" s="60"/>
      <c r="E23" s="60"/>
      <c r="F23" s="60"/>
      <c r="G23" s="60"/>
      <c r="H23" s="60"/>
      <c r="I23" s="60"/>
      <c r="J23" s="61"/>
    </row>
    <row r="24" spans="1:10" ht="16" thickBot="1" x14ac:dyDescent="0.25">
      <c r="A24" s="62" t="s">
        <v>0</v>
      </c>
      <c r="B24" s="63"/>
      <c r="C24" s="68" t="s">
        <v>1</v>
      </c>
      <c r="D24" s="69"/>
      <c r="E24" s="69"/>
      <c r="F24" s="69"/>
      <c r="G24" s="70"/>
      <c r="H24" s="49" t="s">
        <v>192</v>
      </c>
      <c r="I24" s="49" t="s">
        <v>2</v>
      </c>
      <c r="J24" s="49" t="s">
        <v>79</v>
      </c>
    </row>
    <row r="25" spans="1:10" x14ac:dyDescent="0.2">
      <c r="A25" s="64"/>
      <c r="B25" s="65"/>
      <c r="C25" s="9" t="s">
        <v>3</v>
      </c>
      <c r="D25" s="9" t="s">
        <v>5</v>
      </c>
      <c r="E25" s="10" t="s">
        <v>7</v>
      </c>
      <c r="F25" s="2" t="s">
        <v>9</v>
      </c>
      <c r="G25" s="2" t="s">
        <v>11</v>
      </c>
      <c r="H25" s="50"/>
      <c r="I25" s="50"/>
      <c r="J25" s="50"/>
    </row>
    <row r="26" spans="1:10" ht="16" thickBot="1" x14ac:dyDescent="0.25">
      <c r="A26" s="66"/>
      <c r="B26" s="67"/>
      <c r="C26" s="8" t="s">
        <v>4</v>
      </c>
      <c r="D26" s="8" t="s">
        <v>6</v>
      </c>
      <c r="E26" s="11" t="s">
        <v>8</v>
      </c>
      <c r="F26" s="3" t="s">
        <v>10</v>
      </c>
      <c r="G26" s="3" t="s">
        <v>12</v>
      </c>
      <c r="H26" s="51"/>
      <c r="I26" s="51"/>
      <c r="J26" s="51"/>
    </row>
    <row r="27" spans="1:10" ht="72" customHeight="1" thickBot="1" x14ac:dyDescent="0.25">
      <c r="A27" s="73" t="s">
        <v>108</v>
      </c>
      <c r="B27" s="15" t="s">
        <v>80</v>
      </c>
      <c r="C27" s="21" t="s">
        <v>84</v>
      </c>
      <c r="D27" s="7" t="s">
        <v>85</v>
      </c>
      <c r="E27" s="7" t="s">
        <v>197</v>
      </c>
      <c r="F27" s="7" t="s">
        <v>86</v>
      </c>
      <c r="G27" s="7" t="s">
        <v>87</v>
      </c>
      <c r="H27" s="5">
        <v>0.05</v>
      </c>
      <c r="I27" s="23"/>
      <c r="J27" s="6" t="e">
        <f>VLOOKUP(I27,Datos!$A$1:$B$5,2,0)</f>
        <v>#N/A</v>
      </c>
    </row>
    <row r="28" spans="1:10" ht="60" customHeight="1" thickBot="1" x14ac:dyDescent="0.25">
      <c r="A28" s="74"/>
      <c r="B28" s="3" t="s">
        <v>17</v>
      </c>
      <c r="C28" s="22" t="s">
        <v>198</v>
      </c>
      <c r="D28" s="4" t="s">
        <v>88</v>
      </c>
      <c r="E28" s="4" t="s">
        <v>89</v>
      </c>
      <c r="F28" s="4" t="s">
        <v>90</v>
      </c>
      <c r="G28" s="4" t="s">
        <v>91</v>
      </c>
      <c r="H28" s="5">
        <v>0.05</v>
      </c>
      <c r="I28" s="23"/>
      <c r="J28" s="6" t="e">
        <f>VLOOKUP(I28,Datos!$A$1:$B$5,2,0)</f>
        <v>#N/A</v>
      </c>
    </row>
    <row r="29" spans="1:10" ht="20" customHeight="1" thickBot="1" x14ac:dyDescent="0.25">
      <c r="A29" s="52" t="s">
        <v>123</v>
      </c>
      <c r="B29" s="53"/>
      <c r="C29" s="53"/>
      <c r="D29" s="53"/>
      <c r="E29" s="53"/>
      <c r="F29" s="53"/>
      <c r="G29" s="53"/>
      <c r="H29" s="53"/>
      <c r="I29" s="54"/>
      <c r="J29" s="38" t="e">
        <f>(J27*H27+J28*H28)/0.1</f>
        <v>#N/A</v>
      </c>
    </row>
    <row r="30" spans="1:10" ht="77.25" customHeight="1" thickBot="1" x14ac:dyDescent="0.25">
      <c r="A30" s="73" t="s">
        <v>109</v>
      </c>
      <c r="B30" s="3" t="s">
        <v>20</v>
      </c>
      <c r="C30" s="22" t="s">
        <v>176</v>
      </c>
      <c r="D30" s="4" t="s">
        <v>92</v>
      </c>
      <c r="E30" s="4" t="s">
        <v>177</v>
      </c>
      <c r="F30" s="4" t="s">
        <v>178</v>
      </c>
      <c r="G30" s="4" t="s">
        <v>179</v>
      </c>
      <c r="H30" s="5">
        <v>0.05</v>
      </c>
      <c r="I30" s="23"/>
      <c r="J30" s="6" t="e">
        <f>VLOOKUP(I30,Datos!$A$1:$B$5,2,0)</f>
        <v>#N/A</v>
      </c>
    </row>
    <row r="31" spans="1:10" ht="62.25" customHeight="1" thickBot="1" x14ac:dyDescent="0.25">
      <c r="A31" s="75"/>
      <c r="B31" s="3" t="s">
        <v>81</v>
      </c>
      <c r="C31" s="22" t="s">
        <v>93</v>
      </c>
      <c r="D31" s="4" t="s">
        <v>94</v>
      </c>
      <c r="E31" s="4" t="s">
        <v>95</v>
      </c>
      <c r="F31" s="4" t="s">
        <v>96</v>
      </c>
      <c r="G31" s="4" t="s">
        <v>97</v>
      </c>
      <c r="H31" s="5">
        <v>0.05</v>
      </c>
      <c r="I31" s="23"/>
      <c r="J31" s="6" t="e">
        <f>VLOOKUP(I31,Datos!$A$1:$B$5,2,0)</f>
        <v>#N/A</v>
      </c>
    </row>
    <row r="32" spans="1:10" ht="84" customHeight="1" thickBot="1" x14ac:dyDescent="0.25">
      <c r="A32" s="75"/>
      <c r="B32" s="3" t="s">
        <v>82</v>
      </c>
      <c r="C32" s="22" t="s">
        <v>98</v>
      </c>
      <c r="D32" s="4" t="s">
        <v>99</v>
      </c>
      <c r="E32" s="4" t="s">
        <v>100</v>
      </c>
      <c r="F32" s="4" t="s">
        <v>101</v>
      </c>
      <c r="G32" s="4" t="s">
        <v>102</v>
      </c>
      <c r="H32" s="5">
        <v>0.05</v>
      </c>
      <c r="I32" s="23"/>
      <c r="J32" s="6" t="e">
        <f>VLOOKUP(I32,Datos!$A$1:$B$5,2,0)</f>
        <v>#N/A</v>
      </c>
    </row>
    <row r="33" spans="1:10" ht="72.75" customHeight="1" thickBot="1" x14ac:dyDescent="0.25">
      <c r="A33" s="74"/>
      <c r="B33" s="3" t="s">
        <v>83</v>
      </c>
      <c r="C33" s="22" t="s">
        <v>103</v>
      </c>
      <c r="D33" s="4" t="s">
        <v>104</v>
      </c>
      <c r="E33" s="4" t="s">
        <v>105</v>
      </c>
      <c r="F33" s="4" t="s">
        <v>106</v>
      </c>
      <c r="G33" s="4" t="s">
        <v>107</v>
      </c>
      <c r="H33" s="5">
        <v>0.05</v>
      </c>
      <c r="I33" s="23"/>
      <c r="J33" s="6" t="e">
        <f>VLOOKUP(I33,Datos!$A$1:$B$5,2,0)</f>
        <v>#N/A</v>
      </c>
    </row>
    <row r="34" spans="1:10" ht="20" customHeight="1" thickBot="1" x14ac:dyDescent="0.25">
      <c r="A34" s="52" t="s">
        <v>124</v>
      </c>
      <c r="B34" s="53"/>
      <c r="C34" s="53"/>
      <c r="D34" s="53"/>
      <c r="E34" s="53"/>
      <c r="F34" s="53"/>
      <c r="G34" s="53"/>
      <c r="H34" s="53"/>
      <c r="I34" s="54"/>
      <c r="J34" s="38" t="e">
        <f>(J30*H30+J31*H31+J32*H32+J33*H33)/0.2</f>
        <v>#N/A</v>
      </c>
    </row>
    <row r="35" spans="1:10" ht="20" customHeight="1" thickBot="1" x14ac:dyDescent="0.25">
      <c r="A35" s="76" t="s">
        <v>125</v>
      </c>
      <c r="B35" s="77"/>
      <c r="C35" s="77"/>
      <c r="D35" s="77"/>
      <c r="E35" s="77"/>
      <c r="F35" s="77"/>
      <c r="G35" s="77"/>
      <c r="H35" s="77"/>
      <c r="I35" s="78"/>
      <c r="J35" s="40" t="e">
        <f>(J27*H27+J28*H28+J30*H30+J31*H31+J32*H32+J33*H33)/0.3</f>
        <v>#N/A</v>
      </c>
    </row>
    <row r="36" spans="1:10" ht="16" thickBot="1" x14ac:dyDescent="0.25"/>
    <row r="37" spans="1:10" ht="20" customHeight="1" thickBot="1" x14ac:dyDescent="0.25">
      <c r="A37" s="76" t="s">
        <v>161</v>
      </c>
      <c r="B37" s="77"/>
      <c r="C37" s="77"/>
      <c r="D37" s="77"/>
      <c r="E37" s="77"/>
      <c r="F37" s="77"/>
      <c r="G37" s="77"/>
      <c r="H37" s="77"/>
      <c r="I37" s="78"/>
      <c r="J37" s="40" t="e">
        <f>(J21*0.45+J35*0.3)/0.75</f>
        <v>#N/A</v>
      </c>
    </row>
  </sheetData>
  <mergeCells count="28">
    <mergeCell ref="A15:J15"/>
    <mergeCell ref="A16:A19"/>
    <mergeCell ref="A20:I20"/>
    <mergeCell ref="A37:I37"/>
    <mergeCell ref="A34:I34"/>
    <mergeCell ref="A35:I35"/>
    <mergeCell ref="A23:J23"/>
    <mergeCell ref="A24:B26"/>
    <mergeCell ref="C24:G24"/>
    <mergeCell ref="H24:H26"/>
    <mergeCell ref="I24:I26"/>
    <mergeCell ref="J24:J26"/>
    <mergeCell ref="B1:D1"/>
    <mergeCell ref="F1:J1"/>
    <mergeCell ref="A27:A28"/>
    <mergeCell ref="A29:I29"/>
    <mergeCell ref="A30:A33"/>
    <mergeCell ref="A21:I21"/>
    <mergeCell ref="C2:J2"/>
    <mergeCell ref="A3:J3"/>
    <mergeCell ref="A4:J4"/>
    <mergeCell ref="A5:B7"/>
    <mergeCell ref="C5:G5"/>
    <mergeCell ref="H5:H7"/>
    <mergeCell ref="I5:I7"/>
    <mergeCell ref="J5:J7"/>
    <mergeCell ref="A8:A13"/>
    <mergeCell ref="A14:I14"/>
  </mergeCells>
  <printOptions horizontalCentered="1"/>
  <pageMargins left="0.43307086614173229" right="0.43307086614173229" top="0.98425196850393704" bottom="0.35433070866141736" header="0.31496062992125984" footer="0.31496062992125984"/>
  <pageSetup paperSize="9" scale="71" orientation="landscape" r:id="rId1"/>
  <headerFooter>
    <oddHeader>&amp;L&amp;10CENTRO UNIVERSITARIO
DE LA DEFENSA
ESCUELA NAVAL MILITAR&amp;R&amp;G</oddHeader>
  </headerFooter>
  <rowBreaks count="2" manualBreakCount="2">
    <brk id="14" max="16383" man="1"/>
    <brk id="22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Datos!$A$1:$A$5</xm:f>
          </x14:formula1>
          <xm:sqref>I8:I13 I30:I33 I16:I19 I27:I28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K30"/>
  <sheetViews>
    <sheetView tabSelected="1" zoomScale="80" zoomScaleNormal="80" zoomScalePageLayoutView="70" workbookViewId="0">
      <selection activeCell="G23" sqref="G23:I23"/>
    </sheetView>
  </sheetViews>
  <sheetFormatPr baseColWidth="10" defaultColWidth="11.5" defaultRowHeight="15" x14ac:dyDescent="0.2"/>
  <cols>
    <col min="1" max="1" width="12.6640625" style="30" customWidth="1"/>
    <col min="2" max="2" width="12.6640625" style="32" customWidth="1"/>
    <col min="3" max="3" width="32" style="30" customWidth="1"/>
    <col min="4" max="7" width="25.6640625" style="30" customWidth="1"/>
    <col min="8" max="10" width="12.6640625" style="30" customWidth="1"/>
    <col min="11" max="16384" width="11.5" style="30"/>
  </cols>
  <sheetData>
    <row r="5" spans="1:11" s="31" customFormat="1" ht="30" customHeight="1" x14ac:dyDescent="0.2">
      <c r="A5" s="33" t="s">
        <v>71</v>
      </c>
      <c r="B5" s="86">
        <f>'Informe Director'!B1:D1</f>
        <v>0</v>
      </c>
      <c r="C5" s="86"/>
      <c r="D5" s="86"/>
      <c r="E5" s="34" t="s">
        <v>140</v>
      </c>
      <c r="F5" s="87">
        <f>'Informe Director'!F1:J1</f>
        <v>0</v>
      </c>
      <c r="G5" s="87"/>
      <c r="H5" s="87"/>
      <c r="I5" s="87"/>
      <c r="J5" s="88"/>
      <c r="K5" s="30"/>
    </row>
    <row r="6" spans="1:11" s="31" customFormat="1" ht="30" customHeight="1" x14ac:dyDescent="0.2">
      <c r="A6" s="35" t="s">
        <v>181</v>
      </c>
      <c r="B6" s="36"/>
      <c r="C6" s="89">
        <f>'Informe Director'!C2:J2</f>
        <v>0</v>
      </c>
      <c r="D6" s="89"/>
      <c r="E6" s="89"/>
      <c r="F6" s="89"/>
      <c r="G6" s="89"/>
      <c r="H6" s="89"/>
      <c r="I6" s="89"/>
      <c r="J6" s="90"/>
      <c r="K6" s="30"/>
    </row>
    <row r="12" spans="1:11" ht="16" thickBot="1" x14ac:dyDescent="0.25"/>
    <row r="13" spans="1:11" s="32" customFormat="1" ht="30" customHeight="1" thickBot="1" x14ac:dyDescent="0.25">
      <c r="D13" s="93" t="s">
        <v>185</v>
      </c>
      <c r="E13" s="94"/>
      <c r="F13" s="95"/>
    </row>
    <row r="14" spans="1:11" s="32" customFormat="1" ht="30" customHeight="1" x14ac:dyDescent="0.2">
      <c r="D14" s="96" t="s">
        <v>186</v>
      </c>
      <c r="E14" s="97"/>
      <c r="F14" s="41" t="e">
        <f>'Informe Director'!J14</f>
        <v>#N/A</v>
      </c>
    </row>
    <row r="15" spans="1:11" s="32" customFormat="1" ht="30" customHeight="1" x14ac:dyDescent="0.2">
      <c r="D15" s="98" t="s">
        <v>126</v>
      </c>
      <c r="E15" s="99"/>
      <c r="F15" s="26" t="e">
        <f>(Presidente!J21+Secretario!J21+Vocal!J21)/3</f>
        <v>#N/A</v>
      </c>
    </row>
    <row r="16" spans="1:11" s="32" customFormat="1" ht="30" customHeight="1" x14ac:dyDescent="0.2">
      <c r="D16" s="100" t="s">
        <v>127</v>
      </c>
      <c r="E16" s="101"/>
      <c r="F16" s="27" t="e">
        <f>(Presidente!J35+Secretario!J35+Vocal!J35)/3</f>
        <v>#N/A</v>
      </c>
    </row>
    <row r="17" spans="1:10" s="32" customFormat="1" ht="30" customHeight="1" thickBot="1" x14ac:dyDescent="0.25">
      <c r="D17" s="96" t="s">
        <v>187</v>
      </c>
      <c r="E17" s="97"/>
      <c r="F17" s="28" t="e">
        <f>ROUND(((F15*0.45+F16*0.3)/0.75),1)</f>
        <v>#N/A</v>
      </c>
    </row>
    <row r="18" spans="1:10" s="32" customFormat="1" ht="30" customHeight="1" thickBot="1" x14ac:dyDescent="0.25">
      <c r="D18" s="102" t="s">
        <v>188</v>
      </c>
      <c r="E18" s="103"/>
      <c r="F18" s="29" t="e">
        <f>ROUND(IF(F15&gt;4.99,F14*0.25+F17*0.75,MIN(F15,F14*0.25+F17*0.75)),1)</f>
        <v>#N/A</v>
      </c>
    </row>
    <row r="19" spans="1:10" s="32" customFormat="1" ht="30" customHeight="1" x14ac:dyDescent="0.2"/>
    <row r="20" spans="1:10" s="32" customFormat="1" ht="30" customHeight="1" x14ac:dyDescent="0.2"/>
    <row r="23" spans="1:10" ht="16" x14ac:dyDescent="0.2">
      <c r="G23" s="91" t="s">
        <v>128</v>
      </c>
      <c r="H23" s="91"/>
      <c r="I23" s="91"/>
    </row>
    <row r="30" spans="1:10" ht="16" x14ac:dyDescent="0.2">
      <c r="A30" s="91" t="s">
        <v>129</v>
      </c>
      <c r="B30" s="91"/>
      <c r="C30" s="91"/>
      <c r="D30" s="92" t="s">
        <v>131</v>
      </c>
      <c r="E30" s="92"/>
      <c r="F30" s="92"/>
      <c r="G30" s="92" t="s">
        <v>130</v>
      </c>
      <c r="H30" s="92"/>
      <c r="I30" s="92"/>
      <c r="J30" s="92"/>
    </row>
  </sheetData>
  <mergeCells count="13">
    <mergeCell ref="B5:D5"/>
    <mergeCell ref="F5:J5"/>
    <mergeCell ref="C6:J6"/>
    <mergeCell ref="A30:C30"/>
    <mergeCell ref="D30:F30"/>
    <mergeCell ref="G30:J30"/>
    <mergeCell ref="D13:F13"/>
    <mergeCell ref="D14:E14"/>
    <mergeCell ref="D15:E15"/>
    <mergeCell ref="D16:E16"/>
    <mergeCell ref="D17:E17"/>
    <mergeCell ref="D18:E18"/>
    <mergeCell ref="G23:I23"/>
  </mergeCells>
  <printOptions horizontalCentered="1"/>
  <pageMargins left="0.43307086614173229" right="0.43307086614173229" top="0.98425196850393704" bottom="0.35433070866141736" header="0.31496062992125984" footer="0.31496062992125984"/>
  <pageSetup paperSize="9" scale="69" orientation="landscape" r:id="rId1"/>
  <headerFooter>
    <oddHeader>&amp;L&amp;10CENTRO UNIVERSITARIO
DE LA DEFENSA
ESCUELA NAVAL MILITAR&amp;R&amp;G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activeCell="H19" sqref="H19"/>
    </sheetView>
  </sheetViews>
  <sheetFormatPr baseColWidth="10" defaultRowHeight="15" x14ac:dyDescent="0.2"/>
  <sheetData>
    <row r="1" spans="1:2" x14ac:dyDescent="0.2">
      <c r="A1" t="s">
        <v>72</v>
      </c>
      <c r="B1">
        <v>10</v>
      </c>
    </row>
    <row r="2" spans="1:2" x14ac:dyDescent="0.2">
      <c r="A2" t="s">
        <v>73</v>
      </c>
      <c r="B2">
        <v>7.5</v>
      </c>
    </row>
    <row r="3" spans="1:2" x14ac:dyDescent="0.2">
      <c r="A3" t="s">
        <v>74</v>
      </c>
      <c r="B3">
        <v>5</v>
      </c>
    </row>
    <row r="4" spans="1:2" x14ac:dyDescent="0.2">
      <c r="A4" t="s">
        <v>75</v>
      </c>
      <c r="B4">
        <v>2.5</v>
      </c>
    </row>
    <row r="5" spans="1:2" x14ac:dyDescent="0.2">
      <c r="A5" t="s">
        <v>76</v>
      </c>
      <c r="B5">
        <v>0</v>
      </c>
    </row>
  </sheetData>
  <sheetProtection password="CDB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Informe Director</vt:lpstr>
      <vt:lpstr>Presidente</vt:lpstr>
      <vt:lpstr>Secretario</vt:lpstr>
      <vt:lpstr>Vocal</vt:lpstr>
      <vt:lpstr>Resumen y nota final</vt:lpstr>
      <vt:lpstr>Datos</vt:lpstr>
      <vt:lpstr>'Informe Director'!Títulos_a_imprimir</vt:lpstr>
      <vt:lpstr>Presidente!Títulos_a_imprimir</vt:lpstr>
      <vt:lpstr>'Resumen y nota final'!Títulos_a_imprimir</vt:lpstr>
      <vt:lpstr>Secretario!Títulos_a_imprimir</vt:lpstr>
      <vt:lpstr>Vocal!Títulos_a_imprimir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</dc:creator>
  <cp:lastModifiedBy>Microsoft Office User</cp:lastModifiedBy>
  <cp:lastPrinted>2016-01-19T11:16:49Z</cp:lastPrinted>
  <dcterms:created xsi:type="dcterms:W3CDTF">2015-03-09T12:30:04Z</dcterms:created>
  <dcterms:modified xsi:type="dcterms:W3CDTF">2019-10-29T14:45:09Z</dcterms:modified>
</cp:coreProperties>
</file>